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3"/>
  <workbookPr codeName="EstaPastaDeTrabalho"/>
  <mc:AlternateContent xmlns:mc="http://schemas.openxmlformats.org/markup-compatibility/2006">
    <mc:Choice Requires="x15">
      <x15ac:absPath xmlns:x15ac="http://schemas.microsoft.com/office/spreadsheetml/2010/11/ac" url="/Users/antonio/Desktop/"/>
    </mc:Choice>
  </mc:AlternateContent>
  <xr:revisionPtr revIDLastSave="0" documentId="13_ncr:1_{0A8F7BEE-B1AE-2041-92ED-16BA41AF9656}" xr6:coauthVersionLast="47" xr6:coauthVersionMax="47" xr10:uidLastSave="{00000000-0000-0000-0000-000000000000}"/>
  <bookViews>
    <workbookView xWindow="0" yWindow="520" windowWidth="28800" windowHeight="16120" xr2:uid="{00000000-000D-0000-FFFF-FFFF00000000}"/>
  </bookViews>
  <sheets>
    <sheet name="Formulário" sheetId="21" r:id="rId1"/>
    <sheet name="PPC" sheetId="2" r:id="rId2"/>
    <sheet name="main" sheetId="1" state="hidden" r:id="rId3"/>
    <sheet name="form" sheetId="8" state="hidden" r:id="rId4"/>
    <sheet name="Grupo 1 " sheetId="3" state="hidden" r:id="rId5"/>
    <sheet name="Grupo 2" sheetId="4" state="hidden" r:id="rId6"/>
    <sheet name="Grupo 3" sheetId="5" state="hidden" r:id="rId7"/>
    <sheet name="Grupo 4" sheetId="6" state="hidden" r:id="rId8"/>
    <sheet name="Grupo 5" sheetId="7" state="hidden" r:id="rId9"/>
  </sheets>
  <externalReferences>
    <externalReference r:id="rId10"/>
  </externalReferences>
  <definedNames>
    <definedName name="Atividade_de_Ensino">PPC!$B$2:$B$9</definedName>
    <definedName name="Atividade_de_Extensão">PPC!$B$16:$B$18</definedName>
    <definedName name="Atividade_de_Pesquisa">PPC!$B$10:$B$15</definedName>
    <definedName name="Atividades">[1]PPC!#REF!</definedName>
    <definedName name="Atividades_Desportivas_e_Culturais">PPC!$B$19:$B$20</definedName>
    <definedName name="Outras_Atividades">PPC!$B$21:$B$36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4" i="21" l="1"/>
  <c r="G34" i="21"/>
  <c r="I34" i="21"/>
  <c r="J34" i="21" s="1"/>
  <c r="E35" i="21"/>
  <c r="G35" i="21"/>
  <c r="I35" i="21"/>
  <c r="J35" i="21" s="1"/>
  <c r="E36" i="21"/>
  <c r="G36" i="21"/>
  <c r="I36" i="21"/>
  <c r="J36" i="21" s="1"/>
  <c r="E37" i="21"/>
  <c r="G37" i="21"/>
  <c r="I37" i="21"/>
  <c r="J37" i="21" s="1"/>
  <c r="E38" i="21"/>
  <c r="G38" i="21"/>
  <c r="I38" i="21"/>
  <c r="J38" i="21" s="1"/>
  <c r="E14" i="21"/>
  <c r="E20" i="21"/>
  <c r="I15" i="21"/>
  <c r="J15" i="21" s="1"/>
  <c r="I16" i="21"/>
  <c r="J16" i="21" s="1"/>
  <c r="I17" i="21"/>
  <c r="J17" i="21" s="1"/>
  <c r="I18" i="21"/>
  <c r="J18" i="21" s="1"/>
  <c r="I19" i="21"/>
  <c r="J19" i="21" s="1"/>
  <c r="I20" i="21"/>
  <c r="J20" i="21" s="1"/>
  <c r="I21" i="21"/>
  <c r="J21" i="21" s="1"/>
  <c r="I22" i="21"/>
  <c r="J22" i="21" s="1"/>
  <c r="I23" i="21"/>
  <c r="J23" i="21" s="1"/>
  <c r="I24" i="21"/>
  <c r="J24" i="21" s="1"/>
  <c r="I25" i="21"/>
  <c r="J25" i="21" s="1"/>
  <c r="I26" i="21"/>
  <c r="J26" i="21" s="1"/>
  <c r="I27" i="21"/>
  <c r="J27" i="21" s="1"/>
  <c r="I28" i="21"/>
  <c r="J28" i="21" s="1"/>
  <c r="I29" i="21"/>
  <c r="J29" i="21" s="1"/>
  <c r="I30" i="21"/>
  <c r="J30" i="21" s="1"/>
  <c r="I31" i="21"/>
  <c r="J31" i="21" s="1"/>
  <c r="I32" i="21"/>
  <c r="J32" i="21" s="1"/>
  <c r="I33" i="21"/>
  <c r="J33" i="21" s="1"/>
  <c r="E15" i="21"/>
  <c r="E16" i="21"/>
  <c r="E17" i="21"/>
  <c r="E18" i="21"/>
  <c r="E19" i="21"/>
  <c r="E21" i="21"/>
  <c r="E22" i="21"/>
  <c r="E23" i="21"/>
  <c r="E24" i="21"/>
  <c r="E25" i="21"/>
  <c r="E26" i="21"/>
  <c r="E27" i="21"/>
  <c r="E28" i="21"/>
  <c r="E29" i="21"/>
  <c r="E30" i="21"/>
  <c r="E31" i="21"/>
  <c r="E32" i="21"/>
  <c r="E33" i="21"/>
  <c r="G15" i="21"/>
  <c r="G16" i="21"/>
  <c r="G17" i="21"/>
  <c r="G18" i="21"/>
  <c r="G19" i="21"/>
  <c r="G20" i="21"/>
  <c r="G21" i="21"/>
  <c r="G22" i="21"/>
  <c r="G23" i="21"/>
  <c r="G24" i="21"/>
  <c r="G25" i="21"/>
  <c r="G26" i="21"/>
  <c r="G27" i="21"/>
  <c r="G28" i="21"/>
  <c r="G29" i="21"/>
  <c r="G30" i="21"/>
  <c r="G31" i="21"/>
  <c r="G32" i="21"/>
  <c r="G33" i="21"/>
  <c r="B14" i="21"/>
  <c r="B15" i="21" s="1"/>
  <c r="B16" i="21" s="1"/>
  <c r="B17" i="21" s="1"/>
  <c r="B18" i="21" s="1"/>
  <c r="B19" i="21" s="1"/>
  <c r="B20" i="21" s="1"/>
  <c r="B21" i="21" s="1"/>
  <c r="B22" i="21" s="1"/>
  <c r="B23" i="21" s="1"/>
  <c r="B24" i="21" s="1"/>
  <c r="B25" i="21" s="1"/>
  <c r="B26" i="21" s="1"/>
  <c r="B27" i="21" s="1"/>
  <c r="B28" i="21" s="1"/>
  <c r="B29" i="21" s="1"/>
  <c r="B30" i="21" s="1"/>
  <c r="B31" i="21" s="1"/>
  <c r="B32" i="21" s="1"/>
  <c r="B33" i="21" s="1"/>
  <c r="B34" i="21" s="1"/>
  <c r="B35" i="21" s="1"/>
  <c r="B36" i="21" s="1"/>
  <c r="B37" i="21" s="1"/>
  <c r="B38" i="21" s="1"/>
  <c r="G14" i="21"/>
  <c r="I14" i="21"/>
  <c r="J14" i="21" s="1"/>
  <c r="D4" i="21"/>
  <c r="I30" i="2" l="1"/>
  <c r="I26" i="2"/>
  <c r="I22" i="2"/>
  <c r="I33" i="2"/>
  <c r="I29" i="2"/>
  <c r="I25" i="2"/>
  <c r="I21" i="2"/>
  <c r="I32" i="2"/>
  <c r="I28" i="2"/>
  <c r="I24" i="2"/>
  <c r="I20" i="2"/>
  <c r="I31" i="2"/>
  <c r="I27" i="2"/>
  <c r="I23" i="2"/>
  <c r="I34" i="2"/>
  <c r="K34" i="21"/>
  <c r="K37" i="21"/>
  <c r="K35" i="21"/>
  <c r="K38" i="21"/>
  <c r="K36" i="21"/>
  <c r="K30" i="21"/>
  <c r="K24" i="21"/>
  <c r="K28" i="21"/>
  <c r="K16" i="21"/>
  <c r="K20" i="21"/>
  <c r="K32" i="21"/>
  <c r="K18" i="21"/>
  <c r="K22" i="21"/>
  <c r="K26" i="21"/>
  <c r="K17" i="21"/>
  <c r="K31" i="21"/>
  <c r="K27" i="21"/>
  <c r="K23" i="21"/>
  <c r="K19" i="21"/>
  <c r="K15" i="21"/>
  <c r="K33" i="21"/>
  <c r="K29" i="21"/>
  <c r="K25" i="21"/>
  <c r="K21" i="21"/>
  <c r="I6" i="2"/>
  <c r="I2" i="2"/>
  <c r="I17" i="2"/>
  <c r="I13" i="2"/>
  <c r="I9" i="2"/>
  <c r="I5" i="2"/>
  <c r="I36" i="2"/>
  <c r="I16" i="2"/>
  <c r="I12" i="2"/>
  <c r="I8" i="2"/>
  <c r="I4" i="2"/>
  <c r="I35" i="2"/>
  <c r="I19" i="2"/>
  <c r="I15" i="2"/>
  <c r="I11" i="2"/>
  <c r="I7" i="2"/>
  <c r="I3" i="2"/>
  <c r="I18" i="2"/>
  <c r="I14" i="2"/>
  <c r="I10" i="2" l="1"/>
  <c r="J9" i="21"/>
  <c r="J8" i="21"/>
  <c r="J10" i="21"/>
  <c r="J6" i="21"/>
  <c r="K14" i="21"/>
  <c r="J7" i="21" l="1"/>
  <c r="J11" i="21" s="1"/>
  <c r="H4" i="1" l="1"/>
  <c r="I4" i="1" s="1"/>
  <c r="H5" i="1"/>
  <c r="I5" i="1" s="1"/>
  <c r="H6" i="1"/>
  <c r="H7" i="1"/>
  <c r="H8" i="1"/>
  <c r="H9" i="1"/>
  <c r="H10" i="1"/>
  <c r="H11" i="1"/>
  <c r="H12" i="1"/>
  <c r="H13" i="1"/>
  <c r="H14" i="1"/>
  <c r="H15" i="1"/>
  <c r="H16" i="1"/>
  <c r="C4" i="1"/>
  <c r="C5" i="1"/>
  <c r="C6" i="1"/>
  <c r="C7" i="1"/>
  <c r="C8" i="1"/>
  <c r="C9" i="1"/>
  <c r="C10" i="1"/>
  <c r="C11" i="1"/>
  <c r="C12" i="1"/>
  <c r="C13" i="1"/>
  <c r="C14" i="1"/>
  <c r="C15" i="1"/>
  <c r="C16" i="1"/>
  <c r="C3" i="1"/>
  <c r="G17" i="2"/>
  <c r="G31" i="2"/>
  <c r="G28" i="2"/>
  <c r="G14" i="2"/>
  <c r="G13" i="2"/>
  <c r="G12" i="2"/>
  <c r="O44" i="8"/>
  <c r="O43" i="8"/>
  <c r="O42" i="8"/>
  <c r="O41" i="8"/>
  <c r="O40" i="8"/>
  <c r="O39" i="8"/>
  <c r="O38" i="8"/>
  <c r="O37" i="8"/>
  <c r="O36" i="8"/>
  <c r="O35" i="8"/>
  <c r="O34" i="8"/>
  <c r="O33" i="8"/>
  <c r="O32" i="8"/>
  <c r="O31" i="8"/>
  <c r="O30" i="8"/>
  <c r="O29" i="8"/>
  <c r="O28" i="8"/>
  <c r="O27" i="8"/>
  <c r="O26" i="8"/>
  <c r="O25" i="8"/>
  <c r="O24" i="8"/>
  <c r="O23" i="8"/>
  <c r="O22" i="8"/>
  <c r="O21" i="8"/>
  <c r="O20" i="8"/>
  <c r="O19" i="8"/>
  <c r="O18" i="8"/>
  <c r="O17" i="8"/>
  <c r="O16" i="8"/>
  <c r="O15" i="8"/>
  <c r="G11" i="8"/>
  <c r="F11" i="8"/>
  <c r="C11" i="8"/>
  <c r="G10" i="8"/>
  <c r="F10" i="8"/>
  <c r="G9" i="8"/>
  <c r="F9" i="8"/>
  <c r="G8" i="8"/>
  <c r="F8" i="8"/>
  <c r="G7" i="8"/>
  <c r="F7" i="8"/>
  <c r="C5" i="8"/>
  <c r="B28" i="8" a="1"/>
  <c r="B31" i="8" a="1"/>
  <c r="B30" i="8" a="1"/>
  <c r="B27" i="8" a="1"/>
  <c r="B24" i="8" a="1"/>
  <c r="B18" i="8" a="1"/>
  <c r="B23" i="8" a="1"/>
  <c r="B32" i="8" a="1"/>
  <c r="B39" i="8" a="1"/>
  <c r="B33" i="8" a="1"/>
  <c r="B21" i="8" a="1"/>
  <c r="B35" i="8" a="1"/>
  <c r="B41" i="8" a="1"/>
  <c r="B34" i="8" a="1"/>
  <c r="B40" i="8" a="1"/>
  <c r="B42" i="8" a="1"/>
  <c r="B37" i="8" a="1"/>
  <c r="B44" i="8" a="1"/>
  <c r="B25" i="8" a="1"/>
  <c r="B36" i="8" a="1"/>
  <c r="B22" i="8" a="1"/>
  <c r="B43" i="8" a="1"/>
  <c r="B15" i="8" a="1"/>
  <c r="B17" i="8" a="1"/>
  <c r="B16" i="8" a="1"/>
  <c r="B29" i="8" a="1"/>
  <c r="B38" i="8" a="1"/>
  <c r="B20" i="8" a="1"/>
  <c r="B26" i="8" a="1"/>
  <c r="B19" i="8" a="1"/>
  <c r="B18" i="8" l="1"/>
  <c r="B22" i="8"/>
  <c r="B15" i="8"/>
  <c r="B19" i="8"/>
  <c r="B23" i="8"/>
  <c r="B16" i="8"/>
  <c r="B20" i="8"/>
  <c r="B17" i="8"/>
  <c r="B21" i="8"/>
  <c r="B24" i="8"/>
  <c r="B27" i="8"/>
  <c r="B28" i="8"/>
  <c r="B31" i="8"/>
  <c r="B32" i="8"/>
  <c r="B35" i="8"/>
  <c r="B36" i="8"/>
  <c r="B39" i="8"/>
  <c r="B40" i="8"/>
  <c r="B43" i="8"/>
  <c r="B25" i="8"/>
  <c r="B29" i="8"/>
  <c r="B33" i="8"/>
  <c r="B37" i="8"/>
  <c r="B42" i="8"/>
  <c r="B26" i="8"/>
  <c r="B30" i="8"/>
  <c r="B34" i="8"/>
  <c r="B38" i="8"/>
  <c r="B41" i="8"/>
  <c r="B44" i="8"/>
  <c r="H38" i="8" l="1"/>
  <c r="I38" i="8"/>
  <c r="J38" i="8"/>
  <c r="K38" i="8" s="1"/>
  <c r="H42" i="8"/>
  <c r="I42" i="8"/>
  <c r="J42" i="8"/>
  <c r="K42" i="8" s="1"/>
  <c r="I25" i="8"/>
  <c r="J25" i="8"/>
  <c r="K25" i="8" s="1"/>
  <c r="H25" i="8"/>
  <c r="J36" i="8"/>
  <c r="K36" i="8" s="1"/>
  <c r="H36" i="8"/>
  <c r="I36" i="8"/>
  <c r="J28" i="8"/>
  <c r="K28" i="8" s="1"/>
  <c r="H28" i="8"/>
  <c r="I28" i="8"/>
  <c r="H17" i="8"/>
  <c r="J17" i="8"/>
  <c r="K17" i="8" s="1"/>
  <c r="I17" i="8"/>
  <c r="J19" i="8"/>
  <c r="K19" i="8" s="1"/>
  <c r="I19" i="8"/>
  <c r="H19" i="8"/>
  <c r="H34" i="8"/>
  <c r="I34" i="8"/>
  <c r="J34" i="8"/>
  <c r="K34" i="8" s="1"/>
  <c r="I37" i="8"/>
  <c r="J37" i="8"/>
  <c r="K37" i="8" s="1"/>
  <c r="H37" i="8"/>
  <c r="J43" i="8"/>
  <c r="K43" i="8" s="1"/>
  <c r="H43" i="8"/>
  <c r="I43" i="8"/>
  <c r="H35" i="8"/>
  <c r="J35" i="8"/>
  <c r="K35" i="8" s="1"/>
  <c r="I35" i="8"/>
  <c r="H27" i="8"/>
  <c r="J27" i="8"/>
  <c r="K27" i="8" s="1"/>
  <c r="I27" i="8"/>
  <c r="I20" i="8"/>
  <c r="H20" i="8"/>
  <c r="J20" i="8"/>
  <c r="K20" i="8" s="1"/>
  <c r="J15" i="8"/>
  <c r="K15" i="8" s="1"/>
  <c r="I15" i="8"/>
  <c r="H15" i="8"/>
  <c r="J44" i="8"/>
  <c r="K44" i="8" s="1"/>
  <c r="I44" i="8"/>
  <c r="H44" i="8"/>
  <c r="H30" i="8"/>
  <c r="I30" i="8"/>
  <c r="J30" i="8"/>
  <c r="K30" i="8" s="1"/>
  <c r="I33" i="8"/>
  <c r="J33" i="8"/>
  <c r="K33" i="8" s="1"/>
  <c r="H33" i="8"/>
  <c r="J40" i="8"/>
  <c r="K40" i="8" s="1"/>
  <c r="H40" i="8"/>
  <c r="I40" i="8"/>
  <c r="J32" i="8"/>
  <c r="K32" i="8" s="1"/>
  <c r="H32" i="8"/>
  <c r="I32" i="8"/>
  <c r="J24" i="8"/>
  <c r="K24" i="8" s="1"/>
  <c r="H24" i="8"/>
  <c r="I24" i="8"/>
  <c r="I16" i="8"/>
  <c r="H16" i="8"/>
  <c r="J16" i="8"/>
  <c r="K16" i="8" s="1"/>
  <c r="J22" i="8"/>
  <c r="K22" i="8" s="1"/>
  <c r="I22" i="8"/>
  <c r="H22" i="8"/>
  <c r="I41" i="8"/>
  <c r="H41" i="8"/>
  <c r="J41" i="8"/>
  <c r="K41" i="8" s="1"/>
  <c r="H26" i="8"/>
  <c r="I26" i="8"/>
  <c r="J26" i="8"/>
  <c r="K26" i="8" s="1"/>
  <c r="I29" i="8"/>
  <c r="J29" i="8"/>
  <c r="K29" i="8" s="1"/>
  <c r="H29" i="8"/>
  <c r="H39" i="8"/>
  <c r="J39" i="8"/>
  <c r="K39" i="8" s="1"/>
  <c r="I39" i="8"/>
  <c r="H31" i="8"/>
  <c r="J31" i="8"/>
  <c r="K31" i="8" s="1"/>
  <c r="I31" i="8"/>
  <c r="H21" i="8"/>
  <c r="J21" i="8"/>
  <c r="K21" i="8" s="1"/>
  <c r="I21" i="8"/>
  <c r="J23" i="8"/>
  <c r="K23" i="8" s="1"/>
  <c r="I23" i="8"/>
  <c r="H23" i="8"/>
  <c r="J18" i="8"/>
  <c r="K18" i="8" s="1"/>
  <c r="I18" i="8"/>
  <c r="H18" i="8"/>
  <c r="X41" i="8" l="1"/>
  <c r="T41" i="8"/>
  <c r="P41" i="8"/>
  <c r="W41" i="8"/>
  <c r="S41" i="8"/>
  <c r="Y41" i="8"/>
  <c r="U41" i="8"/>
  <c r="Q41" i="8"/>
  <c r="V41" i="8"/>
  <c r="R41" i="8"/>
  <c r="Y32" i="8"/>
  <c r="U32" i="8"/>
  <c r="Q32" i="8"/>
  <c r="V32" i="8"/>
  <c r="R32" i="8"/>
  <c r="S32" i="8"/>
  <c r="X32" i="8"/>
  <c r="P32" i="8"/>
  <c r="W32" i="8"/>
  <c r="T32" i="8"/>
  <c r="W17" i="8"/>
  <c r="S17" i="8"/>
  <c r="V17" i="8"/>
  <c r="R17" i="8"/>
  <c r="Y17" i="8"/>
  <c r="U17" i="8"/>
  <c r="Q17" i="8"/>
  <c r="X17" i="8"/>
  <c r="T17" i="8"/>
  <c r="P17" i="8"/>
  <c r="W42" i="8"/>
  <c r="S42" i="8"/>
  <c r="V42" i="8"/>
  <c r="R42" i="8"/>
  <c r="X42" i="8"/>
  <c r="T42" i="8"/>
  <c r="P42" i="8"/>
  <c r="Y42" i="8"/>
  <c r="U42" i="8"/>
  <c r="Q42" i="8"/>
  <c r="W23" i="8"/>
  <c r="U23" i="8"/>
  <c r="Q23" i="8"/>
  <c r="Y23" i="8"/>
  <c r="T23" i="8"/>
  <c r="P23" i="8"/>
  <c r="X23" i="8"/>
  <c r="S23" i="8"/>
  <c r="V23" i="8"/>
  <c r="R23" i="8"/>
  <c r="V31" i="8"/>
  <c r="R31" i="8"/>
  <c r="W31" i="8"/>
  <c r="S31" i="8"/>
  <c r="T31" i="8"/>
  <c r="Y31" i="8"/>
  <c r="Q31" i="8"/>
  <c r="X31" i="8"/>
  <c r="P31" i="8"/>
  <c r="U31" i="8"/>
  <c r="X29" i="8"/>
  <c r="T29" i="8"/>
  <c r="P29" i="8"/>
  <c r="Y29" i="8"/>
  <c r="U29" i="8"/>
  <c r="Q29" i="8"/>
  <c r="R29" i="8"/>
  <c r="W29" i="8"/>
  <c r="V29" i="8"/>
  <c r="S29" i="8"/>
  <c r="Y24" i="8"/>
  <c r="U24" i="8"/>
  <c r="Q24" i="8"/>
  <c r="V24" i="8"/>
  <c r="R24" i="8"/>
  <c r="S24" i="8"/>
  <c r="X24" i="8"/>
  <c r="P24" i="8"/>
  <c r="W24" i="8"/>
  <c r="T24" i="8"/>
  <c r="X33" i="8"/>
  <c r="T33" i="8"/>
  <c r="P33" i="8"/>
  <c r="Y33" i="8"/>
  <c r="U33" i="8"/>
  <c r="Q33" i="8"/>
  <c r="R33" i="8"/>
  <c r="W33" i="8"/>
  <c r="V33" i="8"/>
  <c r="S33" i="8"/>
  <c r="V35" i="8"/>
  <c r="R35" i="8"/>
  <c r="W35" i="8"/>
  <c r="S35" i="8"/>
  <c r="T35" i="8"/>
  <c r="Y35" i="8"/>
  <c r="Q35" i="8"/>
  <c r="X35" i="8"/>
  <c r="P35" i="8"/>
  <c r="U35" i="8"/>
  <c r="X37" i="8"/>
  <c r="T37" i="8"/>
  <c r="P37" i="8"/>
  <c r="Y37" i="8"/>
  <c r="U37" i="8"/>
  <c r="Q37" i="8"/>
  <c r="R37" i="8"/>
  <c r="W37" i="8"/>
  <c r="V37" i="8"/>
  <c r="S37" i="8"/>
  <c r="Y36" i="8"/>
  <c r="U36" i="8"/>
  <c r="Q36" i="8"/>
  <c r="V36" i="8"/>
  <c r="R36" i="8"/>
  <c r="S36" i="8"/>
  <c r="X36" i="8"/>
  <c r="P36" i="8"/>
  <c r="W36" i="8"/>
  <c r="T36" i="8"/>
  <c r="V39" i="8"/>
  <c r="R39" i="8"/>
  <c r="W39" i="8"/>
  <c r="S39" i="8"/>
  <c r="T39" i="8"/>
  <c r="Y39" i="8"/>
  <c r="Q39" i="8"/>
  <c r="X39" i="8"/>
  <c r="P39" i="8"/>
  <c r="U39" i="8"/>
  <c r="V18" i="8"/>
  <c r="R18" i="8"/>
  <c r="Y18" i="8"/>
  <c r="U18" i="8"/>
  <c r="Q18" i="8"/>
  <c r="X18" i="8"/>
  <c r="T18" i="8"/>
  <c r="P18" i="8"/>
  <c r="W18" i="8"/>
  <c r="S18" i="8"/>
  <c r="W21" i="8"/>
  <c r="S21" i="8"/>
  <c r="V21" i="8"/>
  <c r="R21" i="8"/>
  <c r="Y21" i="8"/>
  <c r="U21" i="8"/>
  <c r="Q21" i="8"/>
  <c r="X21" i="8"/>
  <c r="T21" i="8"/>
  <c r="P21" i="8"/>
  <c r="W26" i="8"/>
  <c r="S26" i="8"/>
  <c r="X26" i="8"/>
  <c r="T26" i="8"/>
  <c r="P26" i="8"/>
  <c r="V26" i="8"/>
  <c r="U26" i="8"/>
  <c r="R26" i="8"/>
  <c r="Y26" i="8"/>
  <c r="Q26" i="8"/>
  <c r="V22" i="8"/>
  <c r="R22" i="8"/>
  <c r="Y22" i="8"/>
  <c r="U22" i="8"/>
  <c r="Q22" i="8"/>
  <c r="X22" i="8"/>
  <c r="T22" i="8"/>
  <c r="P22" i="8"/>
  <c r="W22" i="8"/>
  <c r="S22" i="8"/>
  <c r="X16" i="8"/>
  <c r="T16" i="8"/>
  <c r="P16" i="8"/>
  <c r="W16" i="8"/>
  <c r="S16" i="8"/>
  <c r="V16" i="8"/>
  <c r="R16" i="8"/>
  <c r="Y16" i="8"/>
  <c r="U16" i="8"/>
  <c r="Q16" i="8"/>
  <c r="W30" i="8"/>
  <c r="S30" i="8"/>
  <c r="X30" i="8"/>
  <c r="T30" i="8"/>
  <c r="P30" i="8"/>
  <c r="V30" i="8"/>
  <c r="U30" i="8"/>
  <c r="R30" i="8"/>
  <c r="Y30" i="8"/>
  <c r="Q30" i="8"/>
  <c r="Y15" i="8"/>
  <c r="U15" i="8"/>
  <c r="Q15" i="8"/>
  <c r="I11" i="8"/>
  <c r="H9" i="8"/>
  <c r="H8" i="8"/>
  <c r="X15" i="8"/>
  <c r="T15" i="8"/>
  <c r="P15" i="8"/>
  <c r="H11" i="8"/>
  <c r="I10" i="8"/>
  <c r="I7" i="8"/>
  <c r="W15" i="8"/>
  <c r="S15" i="8"/>
  <c r="H10" i="8"/>
  <c r="H7" i="8"/>
  <c r="I8" i="8"/>
  <c r="V15" i="8"/>
  <c r="R15" i="8"/>
  <c r="I9" i="8"/>
  <c r="X20" i="8"/>
  <c r="T20" i="8"/>
  <c r="P20" i="8"/>
  <c r="W20" i="8"/>
  <c r="S20" i="8"/>
  <c r="V20" i="8"/>
  <c r="R20" i="8"/>
  <c r="Y20" i="8"/>
  <c r="U20" i="8"/>
  <c r="Q20" i="8"/>
  <c r="V27" i="8"/>
  <c r="R27" i="8"/>
  <c r="W27" i="8"/>
  <c r="S27" i="8"/>
  <c r="T27" i="8"/>
  <c r="Y27" i="8"/>
  <c r="Q27" i="8"/>
  <c r="X27" i="8"/>
  <c r="P27" i="8"/>
  <c r="U27" i="8"/>
  <c r="W34" i="8"/>
  <c r="S34" i="8"/>
  <c r="X34" i="8"/>
  <c r="T34" i="8"/>
  <c r="P34" i="8"/>
  <c r="V34" i="8"/>
  <c r="U34" i="8"/>
  <c r="R34" i="8"/>
  <c r="Y34" i="8"/>
  <c r="Q34" i="8"/>
  <c r="Y28" i="8"/>
  <c r="U28" i="8"/>
  <c r="Q28" i="8"/>
  <c r="V28" i="8"/>
  <c r="R28" i="8"/>
  <c r="S28" i="8"/>
  <c r="X28" i="8"/>
  <c r="P28" i="8"/>
  <c r="W28" i="8"/>
  <c r="T28" i="8"/>
  <c r="Y40" i="8"/>
  <c r="U40" i="8"/>
  <c r="Q40" i="8"/>
  <c r="X40" i="8"/>
  <c r="T40" i="8"/>
  <c r="V40" i="8"/>
  <c r="R40" i="8"/>
  <c r="S40" i="8"/>
  <c r="P40" i="8"/>
  <c r="W40" i="8"/>
  <c r="Y44" i="8"/>
  <c r="U44" i="8"/>
  <c r="Q44" i="8"/>
  <c r="X44" i="8"/>
  <c r="T44" i="8"/>
  <c r="P44" i="8"/>
  <c r="W44" i="8"/>
  <c r="S44" i="8"/>
  <c r="V44" i="8"/>
  <c r="R44" i="8"/>
  <c r="V43" i="8"/>
  <c r="R43" i="8"/>
  <c r="Y43" i="8"/>
  <c r="U43" i="8"/>
  <c r="Q43" i="8"/>
  <c r="X43" i="8"/>
  <c r="T43" i="8"/>
  <c r="W43" i="8"/>
  <c r="S43" i="8"/>
  <c r="P43" i="8"/>
  <c r="Y19" i="8"/>
  <c r="U19" i="8"/>
  <c r="Q19" i="8"/>
  <c r="X19" i="8"/>
  <c r="T19" i="8"/>
  <c r="P19" i="8"/>
  <c r="W19" i="8"/>
  <c r="S19" i="8"/>
  <c r="V19" i="8"/>
  <c r="R19" i="8"/>
  <c r="X25" i="8"/>
  <c r="T25" i="8"/>
  <c r="P25" i="8"/>
  <c r="Y25" i="8"/>
  <c r="U25" i="8"/>
  <c r="Q25" i="8"/>
  <c r="R25" i="8"/>
  <c r="W25" i="8"/>
  <c r="V25" i="8"/>
  <c r="S25" i="8"/>
  <c r="W38" i="8"/>
  <c r="S38" i="8"/>
  <c r="X38" i="8"/>
  <c r="T38" i="8"/>
  <c r="P38" i="8"/>
  <c r="V38" i="8"/>
  <c r="U38" i="8"/>
  <c r="R38" i="8"/>
  <c r="Y38" i="8"/>
  <c r="Q38" i="8"/>
  <c r="H12" i="8" l="1"/>
  <c r="I12" i="8"/>
  <c r="K9" i="8" s="1"/>
  <c r="L9" i="8" s="1"/>
  <c r="K7" i="8"/>
  <c r="L7" i="8" s="1"/>
  <c r="L11" i="8" l="1"/>
  <c r="I9" i="1" l="1"/>
  <c r="I13" i="1"/>
  <c r="I10" i="1"/>
  <c r="I14" i="1"/>
  <c r="H2" i="1"/>
  <c r="I2" i="1" s="1"/>
  <c r="I6" i="1"/>
  <c r="H3" i="1"/>
  <c r="I3" i="1" s="1"/>
  <c r="I7" i="1"/>
  <c r="I11" i="1"/>
  <c r="I15" i="1"/>
  <c r="I8" i="1"/>
  <c r="I12" i="1"/>
  <c r="I16" i="1"/>
  <c r="C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<sst xmlns="http://schemas.openxmlformats.org/spreadsheetml/2006/main" count="532" uniqueCount="161">
  <si>
    <t>Código</t>
  </si>
  <si>
    <t>Tipo</t>
  </si>
  <si>
    <t>Grupo</t>
  </si>
  <si>
    <t>Descrição</t>
  </si>
  <si>
    <t>Carga Horária</t>
  </si>
  <si>
    <t>Data Inicial</t>
  </si>
  <si>
    <t>Data Final</t>
  </si>
  <si>
    <t>Equivalência</t>
  </si>
  <si>
    <t>Carga Horária Aproveitada</t>
  </si>
  <si>
    <t>Parecer</t>
  </si>
  <si>
    <t>Paridade</t>
  </si>
  <si>
    <t>Carga horária máxima a registrar</t>
  </si>
  <si>
    <t>Comprovação</t>
  </si>
  <si>
    <t>Participação em atividade institucional de monitoria</t>
  </si>
  <si>
    <t>5h = 1h</t>
  </si>
  <si>
    <t>60h</t>
  </si>
  <si>
    <t>Certificado ou declaração que registre a carga horária</t>
  </si>
  <si>
    <t>Participação em evento científico na condição de ouvinte</t>
  </si>
  <si>
    <t>1h = 1h</t>
  </si>
  <si>
    <t>Visitas técnicas</t>
  </si>
  <si>
    <t>30h</t>
  </si>
  <si>
    <t>Participação em programa ou grupo de educação tutorial</t>
  </si>
  <si>
    <t>Grupo de estudo</t>
  </si>
  <si>
    <t>Iniciação à docência</t>
  </si>
  <si>
    <t>Disciplina Optativa</t>
  </si>
  <si>
    <t>120h</t>
  </si>
  <si>
    <t>Certificado ou declaração que registre a carga horária e aprovação na disciplina</t>
  </si>
  <si>
    <t>Outras atividades de ensino, passíveis de avaliação</t>
  </si>
  <si>
    <t>-</t>
  </si>
  <si>
    <t>Variável até 60h</t>
  </si>
  <si>
    <t>Participação em projetos de iniciação científica (voluntária ou financiada por agência de fomento)</t>
  </si>
  <si>
    <t>Participação regular em grupo de pesquisa (cadastrado no CNPq)</t>
  </si>
  <si>
    <t>15h</t>
  </si>
  <si>
    <t>Apresentação de trabalhos em eventos científicos com publicação em anais</t>
  </si>
  <si>
    <t>15h por publicação</t>
  </si>
  <si>
    <t>Comprovante de apresentação ou cópia da publicação</t>
  </si>
  <si>
    <t>Publicação de trabalhos em periódicos científicos (registrados no Webqualis)</t>
  </si>
  <si>
    <t>20h por publicação</t>
  </si>
  <si>
    <t>Cópia da publicação</t>
  </si>
  <si>
    <t>Publicação de capítulo de livro</t>
  </si>
  <si>
    <t>30h por publicação</t>
  </si>
  <si>
    <t>Outras atividades de pesquisa, passíveis de avaliação</t>
  </si>
  <si>
    <t>Documento que comprove a participação</t>
  </si>
  <si>
    <t>Participação em projetos de extensão (contemplado ou não com bolsa de órgão de fomento)</t>
  </si>
  <si>
    <t>Participação em evento de extensão, com publicação em anais.</t>
  </si>
  <si>
    <t>Outras atividades de extensão, passíveis de avaliação</t>
  </si>
  <si>
    <t>Participação em atividades físicas como dança, ginástica, lutas e esportes realizados sob orientação profissional e desenvolvidos em escolas, clubes, academias</t>
  </si>
  <si>
    <t>Certificado ou declaração da instituição responsável (escolas, clubes, academias ou espaçosculturais), com detalhamento da carga horária.</t>
  </si>
  <si>
    <t>Participação em atividades culturais, participação em recitais, espetáculos (teatro, coral, dança, ópera, circo, mostras de cinema), festivais, mostras ou outros formatos de eventos culturais (relacionados ao folclore, artesanato, artes plásticas, artes gráficas, fotografias e patrimônio)</t>
  </si>
  <si>
    <t>Ticket original do ingresso, além de relatório detalhado da atividade</t>
  </si>
  <si>
    <t>Participação em comissão organizadora de eventos de caráter acadêmico</t>
  </si>
  <si>
    <t>Participação em eventos como ministrante de cursos de curta duração ou palestras</t>
  </si>
  <si>
    <t>Cursos (presenciais ou à distância, de curta ou longa duração)</t>
  </si>
  <si>
    <t>2h = 1h</t>
  </si>
  <si>
    <t>Estágio não obrigatório</t>
  </si>
  <si>
    <t>300h = 30h</t>
  </si>
  <si>
    <t>Termo de compromisso de estágio que registre a carga horária e declaração emitida pela instituição</t>
  </si>
  <si>
    <t>Curso de Idiomas</t>
  </si>
  <si>
    <t>Curso de Informática</t>
  </si>
  <si>
    <t>Certificação em língua estrangeira</t>
  </si>
  <si>
    <t>30h por certificado</t>
  </si>
  <si>
    <t>Participação em torneio ou simulador empresarial (exemplo: Desafio SEBRAE)</t>
  </si>
  <si>
    <t>10h por edição</t>
  </si>
  <si>
    <t>Participação em atividades comunitárias e/ou voluntárias</t>
  </si>
  <si>
    <t>Participação em empresas juniores</t>
  </si>
  <si>
    <t>Doação de Sangue</t>
  </si>
  <si>
    <t>5h por doação</t>
  </si>
  <si>
    <t>10h</t>
  </si>
  <si>
    <t>Comprovante ou declaração da instituição que registre a doação.</t>
  </si>
  <si>
    <t>Vivência profissional  complementar na área de Administração ou  Administração Pública</t>
  </si>
  <si>
    <t>4h = 1h</t>
  </si>
  <si>
    <t>5.13</t>
  </si>
  <si>
    <t>Treinamento profissional ou administrativo (curso de capacitação)</t>
  </si>
  <si>
    <t>5.14</t>
  </si>
  <si>
    <t>Representação estudantil</t>
  </si>
  <si>
    <t>5.15</t>
  </si>
  <si>
    <t>Bolsa de Treinamento Profissional</t>
  </si>
  <si>
    <t>5.16</t>
  </si>
  <si>
    <t>Outras atividades  passíveis de avaliação</t>
  </si>
  <si>
    <t>A definir</t>
  </si>
  <si>
    <t>Atividade_de_Ensino</t>
  </si>
  <si>
    <t>Atividade_de_Pesquisa</t>
  </si>
  <si>
    <t>Atividade_de_Extensão</t>
  </si>
  <si>
    <t>Atividades_Desportivas_e_Culturais</t>
  </si>
  <si>
    <t>Outras_Atividades</t>
  </si>
  <si>
    <t>1.1</t>
  </si>
  <si>
    <t>1.2</t>
  </si>
  <si>
    <t>1.3</t>
  </si>
  <si>
    <t>1.4</t>
  </si>
  <si>
    <t>1.5</t>
  </si>
  <si>
    <t>1.6</t>
  </si>
  <si>
    <t>1.7</t>
  </si>
  <si>
    <t>1.8</t>
  </si>
  <si>
    <t>2.1</t>
  </si>
  <si>
    <t>2.2</t>
  </si>
  <si>
    <t>2.3</t>
  </si>
  <si>
    <t>2.4</t>
  </si>
  <si>
    <t>2.5</t>
  </si>
  <si>
    <t>2.6</t>
  </si>
  <si>
    <t>3.1</t>
  </si>
  <si>
    <t>3.2</t>
  </si>
  <si>
    <t>3.3</t>
  </si>
  <si>
    <t>4.1</t>
  </si>
  <si>
    <t>4.2</t>
  </si>
  <si>
    <t>5.1</t>
  </si>
  <si>
    <t>5.2</t>
  </si>
  <si>
    <t>5.3</t>
  </si>
  <si>
    <t>5.4</t>
  </si>
  <si>
    <t>5.5</t>
  </si>
  <si>
    <t>5.6</t>
  </si>
  <si>
    <t>5.7</t>
  </si>
  <si>
    <t>5.8</t>
  </si>
  <si>
    <t>5.9</t>
  </si>
  <si>
    <t>5.10</t>
  </si>
  <si>
    <t>5.11</t>
  </si>
  <si>
    <t>5.12</t>
  </si>
  <si>
    <t>Limite</t>
  </si>
  <si>
    <r>
      <rPr>
        <b/>
        <sz val="14"/>
        <color theme="1"/>
        <rFont val="Arial"/>
        <family val="2"/>
        <scheme val="minor"/>
      </rPr>
      <t>MINISTÉRIO DA EDUCAÇÃO
UNIVERSIDADE FEDERAL DOS VALES DO JEQUITINHONHA E MUCURI
COORDENAÇÃO DO CURSO DE ADMINISTRAÇÃO  / COORDENAÇÃO DE AACC</t>
    </r>
    <r>
      <rPr>
        <b/>
        <sz val="16"/>
        <color theme="1"/>
        <rFont val="Arial"/>
        <family val="2"/>
        <scheme val="minor"/>
      </rPr>
      <t xml:space="preserve">
</t>
    </r>
    <r>
      <rPr>
        <b/>
        <sz val="22"/>
        <color theme="1"/>
        <rFont val="Arial"/>
        <family val="2"/>
        <scheme val="minor"/>
      </rPr>
      <t>Atividades Complementares</t>
    </r>
  </si>
  <si>
    <r>
      <t>Lançamentos no SIGA</t>
    </r>
    <r>
      <rPr>
        <sz val="12"/>
        <color theme="1"/>
        <rFont val="Arial"/>
        <family val="2"/>
        <scheme val="minor"/>
      </rPr>
      <t xml:space="preserve"> (disciplina ADM035)</t>
    </r>
  </si>
  <si>
    <t>Resumo do aproveitamento</t>
  </si>
  <si>
    <t>Data do preenchimento:</t>
  </si>
  <si>
    <t>CH Total</t>
  </si>
  <si>
    <t>CH Aprov</t>
  </si>
  <si>
    <t>Análise</t>
  </si>
  <si>
    <t>Quantidade</t>
  </si>
  <si>
    <t>Situação</t>
  </si>
  <si>
    <t>Nome do discente:</t>
  </si>
  <si>
    <t>A</t>
  </si>
  <si>
    <t>Categorias cobertas</t>
  </si>
  <si>
    <t>B</t>
  </si>
  <si>
    <t>Matrícula (Registro Acadêmico):</t>
  </si>
  <si>
    <t>C</t>
  </si>
  <si>
    <t>Horas que 
faltam</t>
  </si>
  <si>
    <t>D</t>
  </si>
  <si>
    <t>Período válido para atividades:</t>
  </si>
  <si>
    <t>E</t>
  </si>
  <si>
    <t>Situação final</t>
  </si>
  <si>
    <t>TOTAL</t>
  </si>
  <si>
    <t>DATAS INICIAIS</t>
  </si>
  <si>
    <t>DATAS FINAIS</t>
  </si>
  <si>
    <t>TIPO DE ATIVIDADE</t>
  </si>
  <si>
    <t>DESCRIÇÃO DA ATIVIDADE</t>
  </si>
  <si>
    <t>CARGA
HORÁRIA</t>
  </si>
  <si>
    <t>DATA
INICIAL</t>
  </si>
  <si>
    <t>DATA
FINAL</t>
  </si>
  <si>
    <t>CATEGORIA
PPC</t>
  </si>
  <si>
    <t>CONSEPE
(Sigla)</t>
  </si>
  <si>
    <t>EQUIVA-
LÊNCIA</t>
  </si>
  <si>
    <t>C. HORÁRIA
APROVEITADA</t>
  </si>
  <si>
    <t>CONFERIDO</t>
  </si>
  <si>
    <t>Assinatura do discente</t>
  </si>
  <si>
    <t>Recebido por</t>
  </si>
  <si>
    <t>Data</t>
  </si>
  <si>
    <t>Assinatura</t>
  </si>
  <si>
    <t>Lançamentos no SIGA</t>
  </si>
  <si>
    <t>MINISTÉRIO DA EDUCAÇÃO
UNIVERSIDADE FEDERAL DE JUIZ DE FORA
COORDENAÇÃO DO CURSO DE ADMINISTRAÇÃO
FLEXIBILIZAÇÃO CURRICULAR</t>
  </si>
  <si>
    <t>#</t>
  </si>
  <si>
    <t>Declaro, sob as penas da lei, que os comprovantes anexos são cópias autênticas, feitas a partir de documentos originais, comprobatórios das atividades realizadas por mim, durante o período em que estive matriculado no curso, podendo, a qualquer momento, ser solicitida a apresentação da documentação original.</t>
  </si>
  <si>
    <t>Participação em atividades culturais, participação em recitais, espetáculos, festivais, mostras ou outros formatos de eventos culturais</t>
  </si>
  <si>
    <t>5.10.</t>
  </si>
  <si>
    <t>Relatório, com cerca de 10 páginas, sobre a experiência de estágio (que contenha o histórico da organização cedente, a descrição detalhada de atividades desempenhadas e uma reflexão sobre competências, habilidades e atitudes desenvolvidas), Termo de compromisso de estágio que registre a carga horária e declaração emitida pela instituição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</si>
</sst>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dd/mm/yy;@"/>
  </numFmts>
  <fonts count="24" x14ac:knownFonts="1">
    <font>
      <sz val="10"/>
      <color rgb="FF000000"/>
      <name val="Arial"/>
    </font>
    <font>
      <sz val="12"/>
      <color theme="1"/>
      <name val="Arial"/>
      <family val="2"/>
      <scheme val="minor"/>
    </font>
    <font>
      <sz val="12"/>
      <color theme="1"/>
      <name val="Arial"/>
      <family val="2"/>
      <scheme val="minor"/>
    </font>
    <font>
      <sz val="10"/>
      <name val="Arial"/>
      <family val="2"/>
    </font>
    <font>
      <sz val="10"/>
      <color theme="1"/>
      <name val="Arial"/>
      <family val="2"/>
    </font>
    <font>
      <b/>
      <sz val="12"/>
      <color theme="1"/>
      <name val="Arial"/>
      <family val="2"/>
      <scheme val="minor"/>
    </font>
    <font>
      <sz val="10"/>
      <name val="Arial"/>
      <family val="2"/>
    </font>
    <font>
      <sz val="8"/>
      <name val="Arial"/>
      <family val="2"/>
    </font>
    <font>
      <sz val="11"/>
      <color theme="1"/>
      <name val="Arial"/>
      <family val="2"/>
    </font>
    <font>
      <b/>
      <sz val="16"/>
      <color theme="1"/>
      <name val="Arial"/>
      <family val="2"/>
      <scheme val="minor"/>
    </font>
    <font>
      <b/>
      <sz val="14"/>
      <color theme="1"/>
      <name val="Arial"/>
      <family val="2"/>
      <scheme val="minor"/>
    </font>
    <font>
      <b/>
      <sz val="22"/>
      <color theme="1"/>
      <name val="Arial"/>
      <family val="2"/>
      <scheme val="minor"/>
    </font>
    <font>
      <b/>
      <sz val="20"/>
      <color theme="1"/>
      <name val="Arial"/>
      <family val="2"/>
      <scheme val="minor"/>
    </font>
    <font>
      <sz val="14"/>
      <color theme="1"/>
      <name val="Arial"/>
      <family val="2"/>
      <scheme val="minor"/>
    </font>
    <font>
      <sz val="16"/>
      <color theme="1"/>
      <name val="Arial"/>
      <family val="2"/>
      <scheme val="minor"/>
    </font>
    <font>
      <sz val="20"/>
      <color theme="1"/>
      <name val="Arial"/>
      <family val="2"/>
      <scheme val="minor"/>
    </font>
    <font>
      <b/>
      <sz val="13"/>
      <color theme="1"/>
      <name val="Arial"/>
      <family val="2"/>
      <scheme val="minor"/>
    </font>
    <font>
      <b/>
      <sz val="10"/>
      <name val="Arial"/>
      <family val="2"/>
    </font>
    <font>
      <sz val="20"/>
      <color rgb="FF000000"/>
      <name val="Arial"/>
      <family val="2"/>
      <scheme val="minor"/>
    </font>
    <font>
      <b/>
      <sz val="20"/>
      <name val="Arial"/>
      <family val="2"/>
      <scheme val="minor"/>
    </font>
    <font>
      <b/>
      <sz val="20"/>
      <color rgb="FF000000"/>
      <name val="Arial"/>
      <family val="2"/>
      <scheme val="minor"/>
    </font>
    <font>
      <sz val="24"/>
      <color theme="1"/>
      <name val="Arial"/>
      <family val="2"/>
      <scheme val="minor"/>
    </font>
    <font>
      <sz val="24"/>
      <color rgb="FF000000"/>
      <name val="Arial"/>
      <family val="2"/>
      <scheme val="minor"/>
    </font>
    <font>
      <b/>
      <sz val="24"/>
      <color theme="1"/>
      <name val="Arial"/>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s>
  <borders count="74">
    <border>
      <left/>
      <right/>
      <top/>
      <bottom/>
      <diagonal/>
    </border>
    <border>
      <left style="double">
        <color auto="1"/>
      </left>
      <right/>
      <top style="double">
        <color auto="1"/>
      </top>
      <bottom style="double">
        <color auto="1"/>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double">
        <color auto="1"/>
      </left>
      <right style="hair">
        <color auto="1"/>
      </right>
      <top style="double">
        <color auto="1"/>
      </top>
      <bottom style="double">
        <color indexed="64"/>
      </bottom>
      <diagonal/>
    </border>
    <border>
      <left style="hair">
        <color auto="1"/>
      </left>
      <right style="hair">
        <color auto="1"/>
      </right>
      <top style="double">
        <color auto="1"/>
      </top>
      <bottom style="double">
        <color indexed="64"/>
      </bottom>
      <diagonal/>
    </border>
    <border>
      <left style="hair">
        <color auto="1"/>
      </left>
      <right style="double">
        <color auto="1"/>
      </right>
      <top style="double">
        <color auto="1"/>
      </top>
      <bottom style="double">
        <color indexed="64"/>
      </bottom>
      <diagonal/>
    </border>
    <border>
      <left style="double">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style="double">
        <color auto="1"/>
      </right>
      <top style="double">
        <color auto="1"/>
      </top>
      <bottom style="hair">
        <color auto="1"/>
      </bottom>
      <diagonal/>
    </border>
    <border>
      <left style="double">
        <color auto="1"/>
      </left>
      <right/>
      <top/>
      <bottom style="hair">
        <color auto="1"/>
      </bottom>
      <diagonal/>
    </border>
    <border>
      <left/>
      <right/>
      <top/>
      <bottom style="hair">
        <color auto="1"/>
      </bottom>
      <diagonal/>
    </border>
    <border>
      <left/>
      <right style="double">
        <color auto="1"/>
      </right>
      <top/>
      <bottom style="hair">
        <color auto="1"/>
      </bottom>
      <diagonal/>
    </border>
    <border>
      <left style="double">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double">
        <color auto="1"/>
      </right>
      <top style="hair">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right style="double">
        <color auto="1"/>
      </right>
      <top style="hair">
        <color auto="1"/>
      </top>
      <bottom style="hair">
        <color auto="1"/>
      </bottom>
      <diagonal/>
    </border>
    <border>
      <left style="double">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double">
        <color auto="1"/>
      </right>
      <top style="hair">
        <color auto="1"/>
      </top>
      <bottom/>
      <diagonal/>
    </border>
    <border>
      <left style="double">
        <color auto="1"/>
      </left>
      <right/>
      <top style="hair">
        <color auto="1"/>
      </top>
      <bottom/>
      <diagonal/>
    </border>
    <border>
      <left/>
      <right/>
      <top style="hair">
        <color auto="1"/>
      </top>
      <bottom/>
      <diagonal/>
    </border>
    <border>
      <left/>
      <right style="double">
        <color auto="1"/>
      </right>
      <top style="hair">
        <color auto="1"/>
      </top>
      <bottom/>
      <diagonal/>
    </border>
    <border>
      <left style="double">
        <color auto="1"/>
      </left>
      <right/>
      <top style="thin">
        <color auto="1"/>
      </top>
      <bottom style="double">
        <color auto="1"/>
      </bottom>
      <diagonal/>
    </border>
    <border>
      <left/>
      <right/>
      <top style="thin">
        <color auto="1"/>
      </top>
      <bottom style="double">
        <color auto="1"/>
      </bottom>
      <diagonal/>
    </border>
    <border>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double">
        <color auto="1"/>
      </right>
      <top style="thin">
        <color auto="1"/>
      </top>
      <bottom style="double">
        <color auto="1"/>
      </bottom>
      <diagonal/>
    </border>
    <border>
      <left style="thin">
        <color auto="1"/>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top style="thin">
        <color indexed="64"/>
      </top>
      <bottom style="thin">
        <color indexed="64"/>
      </bottom>
      <diagonal/>
    </border>
    <border>
      <left style="thin">
        <color auto="1"/>
      </left>
      <right/>
      <top style="thin">
        <color indexed="64"/>
      </top>
      <bottom style="thin">
        <color indexed="64"/>
      </bottom>
      <diagonal/>
    </border>
    <border>
      <left style="double">
        <color auto="1"/>
      </left>
      <right/>
      <top style="double">
        <color auto="1"/>
      </top>
      <bottom style="thin">
        <color auto="1"/>
      </bottom>
      <diagonal/>
    </border>
    <border>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double">
        <color auto="1"/>
      </right>
      <top style="double">
        <color auto="1"/>
      </top>
      <bottom style="thin">
        <color auto="1"/>
      </bottom>
      <diagonal/>
    </border>
    <border>
      <left style="double">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style="double">
        <color auto="1"/>
      </right>
      <top style="thin">
        <color auto="1"/>
      </top>
      <bottom style="thin">
        <color auto="1"/>
      </bottom>
      <diagonal/>
    </border>
    <border>
      <left/>
      <right style="thin">
        <color indexed="64"/>
      </right>
      <top style="thin">
        <color auto="1"/>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auto="1"/>
      </top>
      <bottom style="double">
        <color indexed="64"/>
      </bottom>
      <diagonal/>
    </border>
    <border>
      <left style="thin">
        <color indexed="64"/>
      </left>
      <right/>
      <top style="double">
        <color indexed="64"/>
      </top>
      <bottom style="double">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hair">
        <color auto="1"/>
      </right>
      <top style="hair">
        <color auto="1"/>
      </top>
      <bottom style="hair">
        <color auto="1"/>
      </bottom>
      <diagonal/>
    </border>
    <border>
      <left style="thin">
        <color indexed="64"/>
      </left>
      <right style="hair">
        <color auto="1"/>
      </right>
      <top style="hair">
        <color auto="1"/>
      </top>
      <bottom/>
      <diagonal/>
    </border>
    <border>
      <left style="thin">
        <color indexed="64"/>
      </left>
      <right style="hair">
        <color auto="1"/>
      </right>
      <top/>
      <bottom style="hair">
        <color auto="1"/>
      </bottom>
      <diagonal/>
    </border>
    <border>
      <left style="thin">
        <color indexed="64"/>
      </left>
      <right style="hair">
        <color auto="1"/>
      </right>
      <top style="thin">
        <color indexed="64"/>
      </top>
      <bottom style="thin">
        <color indexed="64"/>
      </bottom>
      <diagonal/>
    </border>
    <border>
      <left style="hair">
        <color auto="1"/>
      </left>
      <right/>
      <top style="thin">
        <color auto="1"/>
      </top>
      <bottom style="thin">
        <color indexed="64"/>
      </bottom>
      <diagonal/>
    </border>
    <border>
      <left style="hair">
        <color auto="1"/>
      </left>
      <right/>
      <top style="thin">
        <color indexed="64"/>
      </top>
      <bottom style="hair">
        <color auto="1"/>
      </bottom>
      <diagonal/>
    </border>
    <border>
      <left/>
      <right style="thin">
        <color indexed="64"/>
      </right>
      <top style="thin">
        <color indexed="64"/>
      </top>
      <bottom style="hair">
        <color auto="1"/>
      </bottom>
      <diagonal/>
    </border>
    <border>
      <left style="hair">
        <color auto="1"/>
      </left>
      <right/>
      <top style="hair">
        <color auto="1"/>
      </top>
      <bottom style="hair">
        <color auto="1"/>
      </bottom>
      <diagonal/>
    </border>
    <border>
      <left/>
      <right style="thin">
        <color indexed="64"/>
      </right>
      <top style="hair">
        <color auto="1"/>
      </top>
      <bottom style="hair">
        <color auto="1"/>
      </bottom>
      <diagonal/>
    </border>
    <border>
      <left style="hair">
        <color auto="1"/>
      </left>
      <right/>
      <top style="hair">
        <color auto="1"/>
      </top>
      <bottom style="thin">
        <color auto="1"/>
      </bottom>
      <diagonal/>
    </border>
    <border>
      <left/>
      <right style="thin">
        <color indexed="64"/>
      </right>
      <top style="hair">
        <color auto="1"/>
      </top>
      <bottom style="thin">
        <color auto="1"/>
      </bottom>
      <diagonal/>
    </border>
  </borders>
  <cellStyleXfs count="1">
    <xf numFmtId="0" fontId="0" fillId="0" borderId="0"/>
  </cellStyleXfs>
  <cellXfs count="239">
    <xf numFmtId="0" fontId="0" fillId="0" borderId="0" xfId="0" applyFont="1" applyAlignment="1"/>
    <xf numFmtId="0" fontId="3" fillId="0" borderId="0" xfId="0" applyFont="1" applyAlignment="1">
      <alignment horizontal="center" vertical="center" wrapText="1"/>
    </xf>
    <xf numFmtId="0" fontId="4" fillId="0" borderId="0" xfId="0" applyFont="1" applyAlignment="1">
      <alignment horizontal="center"/>
    </xf>
    <xf numFmtId="0" fontId="3" fillId="0" borderId="0" xfId="0" applyFont="1" applyAlignment="1">
      <alignment horizontal="center"/>
    </xf>
    <xf numFmtId="0" fontId="3" fillId="0" borderId="0" xfId="0" applyFont="1" applyAlignment="1">
      <alignment horizont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center" vertical="center" wrapText="1"/>
    </xf>
    <xf numFmtId="0" fontId="0" fillId="0" borderId="0" xfId="0" applyFont="1" applyAlignment="1">
      <alignment horizontal="center" vertical="center" wrapText="1"/>
    </xf>
    <xf numFmtId="49" fontId="6" fillId="0" borderId="0" xfId="0" applyNumberFormat="1" applyFont="1" applyAlignment="1">
      <alignment horizontal="center" vertical="center" wrapText="1"/>
    </xf>
    <xf numFmtId="0" fontId="0" fillId="0" borderId="0" xfId="0" applyAlignment="1">
      <alignment vertical="center"/>
    </xf>
    <xf numFmtId="0" fontId="0" fillId="0" borderId="0" xfId="0" applyAlignment="1">
      <alignment vertical="center" wrapText="1"/>
    </xf>
    <xf numFmtId="0" fontId="0" fillId="0" borderId="0" xfId="0" applyAlignment="1">
      <alignment horizontal="center" vertical="center"/>
    </xf>
    <xf numFmtId="164" fontId="0" fillId="0" borderId="0" xfId="0" applyNumberFormat="1" applyAlignment="1">
      <alignment horizontal="center" vertical="center"/>
    </xf>
    <xf numFmtId="165" fontId="0" fillId="0" borderId="0" xfId="0" applyNumberFormat="1" applyAlignment="1">
      <alignment horizontal="center" vertical="center"/>
    </xf>
    <xf numFmtId="0" fontId="0" fillId="0" borderId="0" xfId="0" applyAlignment="1" applyProtection="1">
      <alignment vertical="center"/>
      <protection hidden="1"/>
    </xf>
    <xf numFmtId="0" fontId="9" fillId="0" borderId="0" xfId="0" applyFont="1" applyAlignment="1">
      <alignment horizontal="center" vertical="center"/>
    </xf>
    <xf numFmtId="165" fontId="0" fillId="0" borderId="0" xfId="0" applyNumberFormat="1" applyAlignment="1" applyProtection="1">
      <alignment horizontal="center" vertical="center"/>
      <protection hidden="1"/>
    </xf>
    <xf numFmtId="0" fontId="0" fillId="0" borderId="0" xfId="0" applyAlignment="1" applyProtection="1">
      <alignment horizontal="center" vertical="center"/>
      <protection hidden="1"/>
    </xf>
    <xf numFmtId="14" fontId="0" fillId="0" borderId="0" xfId="0" applyNumberFormat="1" applyAlignment="1" applyProtection="1">
      <alignment horizontal="center" vertical="center"/>
      <protection hidden="1"/>
    </xf>
    <xf numFmtId="0" fontId="12" fillId="0" borderId="0" xfId="0" applyFont="1" applyAlignment="1">
      <alignment horizontal="center" vertical="center"/>
    </xf>
    <xf numFmtId="0" fontId="13" fillId="0" borderId="4" xfId="0" applyFont="1" applyBorder="1" applyAlignment="1">
      <alignment vertical="center" wrapText="1"/>
    </xf>
    <xf numFmtId="0" fontId="13" fillId="0" borderId="5" xfId="0" applyFont="1" applyBorder="1" applyAlignment="1">
      <alignment horizontal="left" vertical="center" wrapText="1"/>
    </xf>
    <xf numFmtId="14" fontId="10" fillId="0" borderId="5" xfId="0" applyNumberFormat="1" applyFont="1" applyBorder="1" applyAlignment="1">
      <alignment horizontal="left" vertical="center"/>
    </xf>
    <xf numFmtId="0" fontId="14" fillId="0" borderId="7" xfId="0" applyFont="1" applyBorder="1" applyAlignment="1">
      <alignment horizontal="left" vertical="center" wrapText="1" indent="1"/>
    </xf>
    <xf numFmtId="0" fontId="14" fillId="0" borderId="7" xfId="0" applyFont="1" applyBorder="1" applyAlignment="1">
      <alignment horizontal="left" vertical="center" indent="1"/>
    </xf>
    <xf numFmtId="0" fontId="14" fillId="0" borderId="0" xfId="0" applyFont="1" applyAlignment="1">
      <alignment horizontal="left" vertical="center"/>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 xfId="0" applyFont="1" applyBorder="1" applyAlignment="1">
      <alignment horizontal="left" vertical="center" wrapText="1" inden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Alignment="1">
      <alignment horizontal="center" vertical="center" wrapText="1"/>
    </xf>
    <xf numFmtId="0" fontId="2" fillId="0" borderId="15" xfId="0" applyFont="1" applyBorder="1" applyAlignment="1">
      <alignment horizontal="center" vertical="center"/>
    </xf>
    <xf numFmtId="14" fontId="2" fillId="0" borderId="16" xfId="0" applyNumberFormat="1" applyFont="1" applyBorder="1" applyAlignment="1">
      <alignment horizontal="center" vertical="center"/>
    </xf>
    <xf numFmtId="0" fontId="2" fillId="0" borderId="16" xfId="0" applyFont="1" applyBorder="1" applyAlignment="1">
      <alignment horizontal="center" vertical="center"/>
    </xf>
    <xf numFmtId="1" fontId="2" fillId="0" borderId="17" xfId="0" applyNumberFormat="1" applyFont="1" applyBorder="1" applyAlignment="1">
      <alignment horizontal="center" vertical="center"/>
    </xf>
    <xf numFmtId="0" fontId="2" fillId="0" borderId="0" xfId="0" applyFont="1" applyAlignment="1">
      <alignment horizontal="center" vertical="center"/>
    </xf>
    <xf numFmtId="0" fontId="9" fillId="0" borderId="0" xfId="0" applyFont="1" applyAlignment="1">
      <alignment horizontal="left" vertical="center"/>
    </xf>
    <xf numFmtId="0" fontId="2" fillId="0" borderId="21" xfId="0" applyFont="1" applyBorder="1" applyAlignment="1">
      <alignment horizontal="center" vertical="center"/>
    </xf>
    <xf numFmtId="14" fontId="2" fillId="0" borderId="22" xfId="0" applyNumberFormat="1" applyFont="1" applyBorder="1" applyAlignment="1">
      <alignment horizontal="center" vertical="center"/>
    </xf>
    <xf numFmtId="0" fontId="2" fillId="0" borderId="22" xfId="0" applyFont="1" applyBorder="1" applyAlignment="1">
      <alignment horizontal="center" vertical="center"/>
    </xf>
    <xf numFmtId="1" fontId="2" fillId="0" borderId="23" xfId="0" applyNumberFormat="1" applyFont="1" applyBorder="1" applyAlignment="1">
      <alignment horizontal="center" vertical="center"/>
    </xf>
    <xf numFmtId="0" fontId="2" fillId="0" borderId="27" xfId="0" applyFont="1" applyBorder="1" applyAlignment="1">
      <alignment horizontal="center" vertical="center"/>
    </xf>
    <xf numFmtId="14" fontId="2" fillId="0" borderId="28" xfId="0" applyNumberFormat="1" applyFont="1" applyBorder="1" applyAlignment="1">
      <alignment horizontal="center" vertical="center"/>
    </xf>
    <xf numFmtId="0" fontId="2" fillId="0" borderId="28" xfId="0" applyFont="1" applyBorder="1" applyAlignment="1">
      <alignment horizontal="center" vertical="center"/>
    </xf>
    <xf numFmtId="1" fontId="2" fillId="0" borderId="29" xfId="0" applyNumberFormat="1" applyFont="1" applyBorder="1" applyAlignment="1">
      <alignment horizontal="center" vertical="center"/>
    </xf>
    <xf numFmtId="0" fontId="10" fillId="0" borderId="0" xfId="0" applyFont="1" applyAlignment="1">
      <alignment horizontal="center" vertical="center"/>
    </xf>
    <xf numFmtId="0" fontId="13" fillId="0" borderId="9" xfId="0" applyFont="1" applyBorder="1" applyAlignment="1">
      <alignment vertical="center" wrapText="1"/>
    </xf>
    <xf numFmtId="0" fontId="13" fillId="0" borderId="10" xfId="0" applyFont="1" applyBorder="1" applyAlignment="1">
      <alignment horizontal="left" vertical="center" wrapText="1"/>
    </xf>
    <xf numFmtId="0" fontId="13" fillId="0" borderId="10" xfId="0" applyFont="1" applyBorder="1" applyAlignment="1">
      <alignment horizontal="left" vertical="center"/>
    </xf>
    <xf numFmtId="0" fontId="5" fillId="0" borderId="36" xfId="0" applyFont="1" applyBorder="1" applyAlignment="1">
      <alignment horizontal="center" vertical="center"/>
    </xf>
    <xf numFmtId="1" fontId="5" fillId="0" borderId="37" xfId="0" applyNumberFormat="1" applyFont="1" applyBorder="1" applyAlignment="1">
      <alignment horizontal="center" vertical="center"/>
    </xf>
    <xf numFmtId="0" fontId="13" fillId="0" borderId="0" xfId="0" applyFont="1" applyAlignment="1">
      <alignment vertical="center" wrapText="1"/>
    </xf>
    <xf numFmtId="0" fontId="13" fillId="0" borderId="0" xfId="0" applyFont="1" applyAlignment="1">
      <alignment horizontal="left" vertical="center"/>
    </xf>
    <xf numFmtId="0" fontId="15" fillId="0" borderId="0" xfId="0" applyFont="1" applyAlignment="1">
      <alignment vertical="center"/>
    </xf>
    <xf numFmtId="0" fontId="15" fillId="0" borderId="0" xfId="0" applyFont="1" applyAlignment="1">
      <alignment horizontal="center" vertical="center"/>
    </xf>
    <xf numFmtId="165" fontId="0" fillId="0" borderId="39" xfId="0" applyNumberFormat="1" applyBorder="1" applyAlignment="1" applyProtection="1">
      <alignment horizontal="center" vertical="center"/>
      <protection hidden="1"/>
    </xf>
    <xf numFmtId="165" fontId="0" fillId="0" borderId="40" xfId="0" applyNumberFormat="1" applyBorder="1" applyAlignment="1" applyProtection="1">
      <alignment horizontal="center" vertical="center"/>
      <protection hidden="1"/>
    </xf>
    <xf numFmtId="0" fontId="10" fillId="0" borderId="42" xfId="0" applyFont="1" applyBorder="1" applyAlignment="1">
      <alignment horizontal="left" vertical="center" wrapText="1"/>
    </xf>
    <xf numFmtId="0" fontId="16" fillId="0" borderId="42" xfId="0" applyFont="1" applyBorder="1" applyAlignment="1">
      <alignment horizontal="center" vertical="center" wrapText="1"/>
    </xf>
    <xf numFmtId="164" fontId="16" fillId="0" borderId="42" xfId="0" applyNumberFormat="1" applyFont="1" applyBorder="1" applyAlignment="1">
      <alignment horizontal="center" vertical="center" wrapText="1"/>
    </xf>
    <xf numFmtId="0" fontId="16" fillId="0" borderId="43" xfId="0" applyFont="1" applyBorder="1" applyAlignment="1">
      <alignment horizontal="center" vertical="center" wrapText="1"/>
    </xf>
    <xf numFmtId="0" fontId="16" fillId="0" borderId="0" xfId="0" applyFont="1" applyAlignment="1">
      <alignment horizontal="center" vertical="center" wrapText="1"/>
    </xf>
    <xf numFmtId="0" fontId="2" fillId="0" borderId="0" xfId="0" applyFont="1" applyAlignment="1" applyProtection="1">
      <alignment horizontal="center" vertical="center" wrapText="1"/>
      <protection hidden="1"/>
    </xf>
    <xf numFmtId="165" fontId="2" fillId="0" borderId="44" xfId="0" applyNumberFormat="1" applyFont="1" applyBorder="1" applyAlignment="1" applyProtection="1">
      <alignment horizontal="center" vertical="center"/>
      <protection hidden="1"/>
    </xf>
    <xf numFmtId="165" fontId="2" fillId="0" borderId="45" xfId="0" applyNumberFormat="1" applyFont="1" applyBorder="1" applyAlignment="1" applyProtection="1">
      <alignment horizontal="center" vertical="center"/>
      <protection hidden="1"/>
    </xf>
    <xf numFmtId="0" fontId="2" fillId="0" borderId="0" xfId="0" applyFont="1" applyAlignment="1" applyProtection="1">
      <alignment vertical="center" wrapText="1"/>
      <protection hidden="1"/>
    </xf>
    <xf numFmtId="0" fontId="0" fillId="0" borderId="0" xfId="0" applyAlignment="1" applyProtection="1">
      <alignment vertical="center" wrapText="1"/>
      <protection hidden="1"/>
    </xf>
    <xf numFmtId="0" fontId="0" fillId="0" borderId="0" xfId="0" applyAlignment="1">
      <alignment vertical="top"/>
    </xf>
    <xf numFmtId="0" fontId="13" fillId="0" borderId="46" xfId="0" applyFont="1" applyBorder="1" applyAlignment="1">
      <alignment horizontal="left" vertical="center" wrapText="1"/>
    </xf>
    <xf numFmtId="0" fontId="2" fillId="0" borderId="47" xfId="0" applyFont="1" applyBorder="1" applyAlignment="1" applyProtection="1">
      <alignment horizontal="center" vertical="center" shrinkToFit="1"/>
      <protection locked="0"/>
    </xf>
    <xf numFmtId="0" fontId="2" fillId="3" borderId="48" xfId="0" applyFont="1" applyFill="1" applyBorder="1" applyAlignment="1" applyProtection="1">
      <alignment horizontal="left" vertical="center" wrapText="1"/>
      <protection locked="0"/>
    </xf>
    <xf numFmtId="0" fontId="2" fillId="3" borderId="49" xfId="0" applyFont="1" applyFill="1" applyBorder="1" applyAlignment="1" applyProtection="1">
      <alignment horizontal="center" vertical="center"/>
      <protection locked="0"/>
    </xf>
    <xf numFmtId="14" fontId="2" fillId="3" borderId="48" xfId="0" applyNumberFormat="1" applyFont="1" applyFill="1" applyBorder="1" applyAlignment="1" applyProtection="1">
      <alignment horizontal="center" vertical="center"/>
      <protection locked="0"/>
    </xf>
    <xf numFmtId="0" fontId="2" fillId="0" borderId="48" xfId="0" applyFont="1" applyBorder="1" applyAlignment="1">
      <alignment horizontal="center" vertical="center"/>
    </xf>
    <xf numFmtId="0" fontId="2" fillId="0" borderId="50" xfId="0" applyFont="1" applyBorder="1"/>
    <xf numFmtId="0" fontId="2" fillId="0" borderId="0" xfId="0" applyFont="1"/>
    <xf numFmtId="0" fontId="2" fillId="0" borderId="0" xfId="0" applyFont="1" applyAlignment="1" applyProtection="1">
      <alignment horizontal="center" vertical="center"/>
      <protection locked="0"/>
    </xf>
    <xf numFmtId="165" fontId="2" fillId="0" borderId="0" xfId="0" applyNumberFormat="1" applyFont="1" applyAlignment="1" applyProtection="1">
      <alignment horizontal="center" vertical="center"/>
      <protection locked="0"/>
    </xf>
    <xf numFmtId="165" fontId="2" fillId="0" borderId="38" xfId="0" applyNumberFormat="1" applyFont="1" applyBorder="1" applyAlignment="1" applyProtection="1">
      <alignment horizontal="center" vertical="center"/>
      <protection locked="0"/>
    </xf>
    <xf numFmtId="0" fontId="2" fillId="0" borderId="0" xfId="0" applyFont="1" applyAlignment="1" applyProtection="1">
      <alignment vertical="top"/>
      <protection hidden="1"/>
    </xf>
    <xf numFmtId="0" fontId="0" fillId="0" borderId="0" xfId="0" applyAlignment="1" applyProtection="1">
      <alignment vertical="top"/>
      <protection hidden="1"/>
    </xf>
    <xf numFmtId="0" fontId="2" fillId="0" borderId="51" xfId="0" applyFont="1" applyBorder="1" applyAlignment="1">
      <alignment horizontal="left" vertical="center" wrapText="1"/>
    </xf>
    <xf numFmtId="0" fontId="2" fillId="0" borderId="52" xfId="0" applyFont="1" applyBorder="1" applyAlignment="1" applyProtection="1">
      <alignment horizontal="center" vertical="center" shrinkToFit="1"/>
      <protection locked="0"/>
    </xf>
    <xf numFmtId="0" fontId="2" fillId="3" borderId="49" xfId="0" applyFont="1" applyFill="1" applyBorder="1" applyAlignment="1" applyProtection="1">
      <alignment horizontal="left" vertical="center" wrapText="1"/>
      <protection locked="0"/>
    </xf>
    <xf numFmtId="14" fontId="2" fillId="3" borderId="49" xfId="0" applyNumberFormat="1" applyFont="1" applyFill="1" applyBorder="1" applyAlignment="1" applyProtection="1">
      <alignment horizontal="center" vertical="center"/>
      <protection locked="0"/>
    </xf>
    <xf numFmtId="0" fontId="2" fillId="0" borderId="49" xfId="0" applyFont="1" applyBorder="1" applyAlignment="1">
      <alignment horizontal="center" vertical="center"/>
    </xf>
    <xf numFmtId="0" fontId="2" fillId="0" borderId="53" xfId="0" applyFont="1" applyBorder="1"/>
    <xf numFmtId="0" fontId="2" fillId="0" borderId="33" xfId="0" applyFont="1" applyBorder="1" applyAlignment="1">
      <alignment horizontal="left" vertical="center" wrapText="1"/>
    </xf>
    <xf numFmtId="0" fontId="2" fillId="0" borderId="54" xfId="0" applyFont="1" applyBorder="1" applyAlignment="1" applyProtection="1">
      <alignment horizontal="center" vertical="center" shrinkToFit="1"/>
      <protection locked="0"/>
    </xf>
    <xf numFmtId="0" fontId="2" fillId="3" borderId="55" xfId="0" applyFont="1" applyFill="1" applyBorder="1" applyAlignment="1" applyProtection="1">
      <alignment horizontal="left" vertical="center" wrapText="1"/>
      <protection locked="0"/>
    </xf>
    <xf numFmtId="0" fontId="2" fillId="3" borderId="55" xfId="0" applyFont="1" applyFill="1" applyBorder="1" applyAlignment="1" applyProtection="1">
      <alignment horizontal="center" vertical="center"/>
      <protection locked="0"/>
    </xf>
    <xf numFmtId="14" fontId="2" fillId="3" borderId="55" xfId="0" applyNumberFormat="1" applyFont="1" applyFill="1" applyBorder="1" applyAlignment="1" applyProtection="1">
      <alignment horizontal="center" vertical="center"/>
      <protection locked="0"/>
    </xf>
    <xf numFmtId="0" fontId="2" fillId="0" borderId="55" xfId="0" applyFont="1" applyBorder="1" applyAlignment="1">
      <alignment horizontal="center" vertical="center"/>
    </xf>
    <xf numFmtId="0" fontId="2" fillId="0" borderId="56" xfId="0" applyFont="1" applyBorder="1"/>
    <xf numFmtId="0" fontId="13" fillId="0" borderId="0" xfId="0" applyFont="1" applyAlignment="1">
      <alignment horizontal="left" vertical="top"/>
    </xf>
    <xf numFmtId="0" fontId="13" fillId="0" borderId="0" xfId="0" applyFont="1" applyAlignment="1">
      <alignment horizontal="center" vertical="center"/>
    </xf>
    <xf numFmtId="165" fontId="13" fillId="0" borderId="0" xfId="0" applyNumberFormat="1" applyFont="1" applyAlignment="1" applyProtection="1">
      <alignment horizontal="center" vertical="center"/>
      <protection hidden="1"/>
    </xf>
    <xf numFmtId="0" fontId="13" fillId="0" borderId="0" xfId="0" applyFont="1" applyAlignment="1" applyProtection="1">
      <alignment horizontal="center" vertical="center"/>
      <protection hidden="1"/>
    </xf>
    <xf numFmtId="0" fontId="13" fillId="0" borderId="0" xfId="0" applyFont="1" applyAlignment="1" applyProtection="1">
      <alignment horizontal="left" vertical="top"/>
      <protection hidden="1"/>
    </xf>
    <xf numFmtId="0" fontId="0" fillId="0" borderId="0" xfId="0" applyFont="1" applyAlignment="1">
      <alignment vertical="center" wrapText="1"/>
    </xf>
    <xf numFmtId="0" fontId="3" fillId="0" borderId="49" xfId="0" applyFont="1" applyBorder="1" applyAlignment="1">
      <alignment horizontal="center" vertical="center" wrapText="1"/>
    </xf>
    <xf numFmtId="0" fontId="6" fillId="0" borderId="49" xfId="0" applyFont="1" applyBorder="1" applyAlignment="1">
      <alignment horizontal="center" vertical="center" wrapText="1"/>
    </xf>
    <xf numFmtId="0" fontId="4" fillId="0" borderId="49" xfId="0" applyFont="1" applyBorder="1" applyAlignment="1">
      <alignment horizontal="center" vertical="center" wrapText="1"/>
    </xf>
    <xf numFmtId="0" fontId="8" fillId="4" borderId="49" xfId="0" applyFont="1" applyFill="1" applyBorder="1" applyAlignment="1" applyProtection="1">
      <alignment horizontal="center" vertical="center"/>
      <protection hidden="1"/>
    </xf>
    <xf numFmtId="0" fontId="4" fillId="0" borderId="49" xfId="0" applyNumberFormat="1" applyFont="1" applyBorder="1" applyAlignment="1">
      <alignment horizontal="center" vertical="center" wrapText="1"/>
    </xf>
    <xf numFmtId="0" fontId="4" fillId="4" borderId="49" xfId="0" applyFont="1" applyFill="1" applyBorder="1" applyAlignment="1">
      <alignment horizontal="center" vertical="center" wrapText="1"/>
    </xf>
    <xf numFmtId="0" fontId="4" fillId="0" borderId="49" xfId="0" applyFont="1" applyFill="1" applyBorder="1" applyAlignment="1">
      <alignment horizontal="center" vertical="center" wrapText="1"/>
    </xf>
    <xf numFmtId="0" fontId="12" fillId="0" borderId="0" xfId="0" applyFont="1" applyAlignment="1">
      <alignment horizontal="center" vertical="center" wrapText="1"/>
    </xf>
    <xf numFmtId="0" fontId="17" fillId="0" borderId="49" xfId="0" applyFont="1" applyBorder="1" applyAlignment="1">
      <alignment horizontal="center" vertical="center" wrapText="1"/>
    </xf>
    <xf numFmtId="0" fontId="18" fillId="0" borderId="0" xfId="0" applyFont="1" applyAlignment="1"/>
    <xf numFmtId="0" fontId="15" fillId="0" borderId="60" xfId="0" applyFont="1" applyBorder="1" applyAlignment="1">
      <alignment horizontal="left" vertical="center" wrapText="1"/>
    </xf>
    <xf numFmtId="0" fontId="18" fillId="0" borderId="60" xfId="0" applyFont="1" applyBorder="1" applyAlignment="1"/>
    <xf numFmtId="0" fontId="18" fillId="0" borderId="61" xfId="0" applyFont="1" applyBorder="1" applyAlignment="1"/>
    <xf numFmtId="0" fontId="12" fillId="0" borderId="66" xfId="0" applyFont="1" applyBorder="1" applyAlignment="1">
      <alignment horizontal="center" vertical="center" wrapText="1"/>
    </xf>
    <xf numFmtId="0" fontId="15" fillId="0" borderId="0" xfId="0" applyFont="1" applyBorder="1" applyAlignment="1">
      <alignment horizontal="left" vertical="center"/>
    </xf>
    <xf numFmtId="0" fontId="12" fillId="0" borderId="45" xfId="0" applyFont="1" applyBorder="1" applyAlignment="1">
      <alignment horizontal="center" vertical="center"/>
    </xf>
    <xf numFmtId="0" fontId="18" fillId="0" borderId="0" xfId="0" applyFont="1" applyAlignment="1">
      <alignment wrapText="1"/>
    </xf>
    <xf numFmtId="0" fontId="19" fillId="0" borderId="49" xfId="0" applyFont="1" applyBorder="1" applyAlignment="1">
      <alignment horizontal="center" vertical="center" wrapText="1"/>
    </xf>
    <xf numFmtId="0" fontId="15" fillId="0" borderId="49" xfId="0" applyFont="1" applyFill="1" applyBorder="1" applyAlignment="1">
      <alignment horizontal="center" vertical="center" wrapText="1"/>
    </xf>
    <xf numFmtId="0" fontId="15" fillId="0" borderId="0" xfId="0" applyFont="1" applyAlignment="1">
      <alignment horizontal="center" vertical="center" wrapText="1"/>
    </xf>
    <xf numFmtId="0" fontId="15" fillId="0" borderId="49" xfId="0" applyFont="1" applyFill="1" applyBorder="1" applyAlignment="1" applyProtection="1">
      <alignment horizontal="center" vertical="center"/>
      <protection hidden="1"/>
    </xf>
    <xf numFmtId="0" fontId="15" fillId="3" borderId="49" xfId="0" applyFont="1" applyFill="1" applyBorder="1" applyAlignment="1" applyProtection="1">
      <alignment horizontal="center" vertical="center" wrapText="1"/>
      <protection locked="0"/>
    </xf>
    <xf numFmtId="0" fontId="15" fillId="3" borderId="49" xfId="0" applyFont="1" applyFill="1" applyBorder="1" applyAlignment="1" applyProtection="1">
      <alignment horizontal="left" vertical="center" wrapText="1"/>
      <protection locked="0"/>
    </xf>
    <xf numFmtId="0" fontId="15" fillId="0" borderId="0" xfId="0" applyFont="1" applyFill="1" applyAlignment="1" applyProtection="1">
      <alignment horizontal="center" vertical="center" wrapText="1"/>
      <protection locked="0"/>
    </xf>
    <xf numFmtId="0" fontId="18" fillId="0" borderId="0" xfId="0" applyFont="1" applyFill="1" applyAlignment="1" applyProtection="1">
      <protection locked="0"/>
    </xf>
    <xf numFmtId="0" fontId="15" fillId="3" borderId="49" xfId="0" applyFont="1" applyFill="1" applyBorder="1" applyAlignment="1" applyProtection="1">
      <alignment horizontal="center" vertical="center"/>
      <protection locked="0" hidden="1"/>
    </xf>
    <xf numFmtId="0" fontId="15" fillId="0" borderId="0" xfId="0" applyFont="1" applyAlignment="1" applyProtection="1">
      <alignment horizontal="center" vertical="center" wrapText="1"/>
      <protection locked="0"/>
    </xf>
    <xf numFmtId="0" fontId="18" fillId="0" borderId="0" xfId="0" applyFont="1" applyAlignment="1" applyProtection="1">
      <protection locked="0"/>
    </xf>
    <xf numFmtId="0" fontId="15" fillId="3" borderId="49" xfId="0" applyFont="1" applyFill="1" applyBorder="1" applyAlignment="1" applyProtection="1">
      <alignment vertical="center" wrapText="1"/>
      <protection locked="0"/>
    </xf>
    <xf numFmtId="0" fontId="15" fillId="0" borderId="49" xfId="0" applyFont="1" applyFill="1" applyBorder="1" applyAlignment="1">
      <alignment horizontal="left" vertical="center" wrapText="1"/>
    </xf>
    <xf numFmtId="0" fontId="15" fillId="0" borderId="0" xfId="0" applyFont="1" applyBorder="1" applyAlignment="1">
      <alignment horizontal="left" vertical="center" indent="1"/>
    </xf>
    <xf numFmtId="0" fontId="18" fillId="0" borderId="38" xfId="0" applyFont="1" applyBorder="1" applyAlignment="1"/>
    <xf numFmtId="0" fontId="18" fillId="0" borderId="59" xfId="0" applyFont="1" applyBorder="1" applyAlignment="1"/>
    <xf numFmtId="0" fontId="15" fillId="0" borderId="60" xfId="0" applyFont="1" applyBorder="1" applyAlignment="1">
      <alignment vertical="center" wrapText="1"/>
    </xf>
    <xf numFmtId="0" fontId="18" fillId="0" borderId="49" xfId="0" applyFont="1" applyBorder="1" applyAlignment="1">
      <alignment horizontal="center" vertical="center"/>
    </xf>
    <xf numFmtId="0" fontId="20" fillId="0" borderId="49" xfId="0" applyFont="1" applyBorder="1" applyAlignment="1">
      <alignment horizontal="center" vertical="center"/>
    </xf>
    <xf numFmtId="0" fontId="22" fillId="0" borderId="0" xfId="0" applyFont="1" applyAlignment="1"/>
    <xf numFmtId="0" fontId="22" fillId="0" borderId="38" xfId="0" applyFont="1" applyBorder="1" applyAlignment="1"/>
    <xf numFmtId="0" fontId="21" fillId="0" borderId="0" xfId="0" applyFont="1" applyBorder="1" applyAlignment="1">
      <alignment horizontal="left" vertical="center" indent="1"/>
    </xf>
    <xf numFmtId="0" fontId="21" fillId="0" borderId="0" xfId="0" applyFont="1" applyBorder="1" applyAlignment="1">
      <alignment horizontal="left" vertical="center"/>
    </xf>
    <xf numFmtId="0" fontId="15" fillId="0" borderId="65" xfId="0" applyFont="1" applyBorder="1" applyAlignment="1">
      <alignment horizontal="center" vertical="center"/>
    </xf>
    <xf numFmtId="0" fontId="15" fillId="0" borderId="63" xfId="0" applyFont="1" applyBorder="1" applyAlignment="1">
      <alignment horizontal="center" vertical="center"/>
    </xf>
    <xf numFmtId="0" fontId="15" fillId="0" borderId="64" xfId="0" applyFont="1" applyBorder="1" applyAlignment="1">
      <alignment horizontal="center" vertical="center"/>
    </xf>
    <xf numFmtId="2" fontId="0" fillId="0" borderId="49" xfId="0" applyNumberFormat="1" applyFont="1" applyBorder="1" applyAlignment="1">
      <alignment horizontal="center" vertical="center" wrapText="1"/>
    </xf>
    <xf numFmtId="2" fontId="4" fillId="0" borderId="49" xfId="0" applyNumberFormat="1" applyFont="1" applyBorder="1" applyAlignment="1">
      <alignment horizontal="center" vertical="center" wrapText="1"/>
    </xf>
    <xf numFmtId="49" fontId="17" fillId="0" borderId="49" xfId="0" applyNumberFormat="1" applyFont="1" applyBorder="1" applyAlignment="1">
      <alignment horizontal="center" vertical="center" wrapText="1"/>
    </xf>
    <xf numFmtId="49" fontId="4" fillId="0" borderId="49" xfId="0" applyNumberFormat="1" applyFont="1" applyBorder="1" applyAlignment="1">
      <alignment horizontal="center" vertical="center" wrapText="1"/>
    </xf>
    <xf numFmtId="49" fontId="4"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9" fontId="0" fillId="0" borderId="0" xfId="0" applyNumberFormat="1" applyFont="1" applyAlignment="1">
      <alignment horizontal="center" vertical="center" wrapText="1"/>
    </xf>
    <xf numFmtId="49" fontId="12" fillId="0" borderId="0" xfId="0" applyNumberFormat="1" applyFont="1" applyAlignment="1">
      <alignment horizontal="center" vertical="center"/>
    </xf>
    <xf numFmtId="49" fontId="12" fillId="0" borderId="60" xfId="0" applyNumberFormat="1" applyFont="1" applyBorder="1" applyAlignment="1">
      <alignment horizontal="left" vertical="center"/>
    </xf>
    <xf numFmtId="49" fontId="22" fillId="0" borderId="0" xfId="0" applyNumberFormat="1" applyFont="1" applyAlignment="1"/>
    <xf numFmtId="49" fontId="23" fillId="0" borderId="0" xfId="0" applyNumberFormat="1" applyFont="1" applyBorder="1" applyAlignment="1">
      <alignment horizontal="left" vertical="center"/>
    </xf>
    <xf numFmtId="49" fontId="15" fillId="0" borderId="0" xfId="0" applyNumberFormat="1" applyFont="1" applyBorder="1" applyAlignment="1">
      <alignment horizontal="left" vertical="center"/>
    </xf>
    <xf numFmtId="49" fontId="18" fillId="0" borderId="0" xfId="0" applyNumberFormat="1" applyFont="1" applyAlignment="1"/>
    <xf numFmtId="49" fontId="19" fillId="0" borderId="49" xfId="0" applyNumberFormat="1" applyFont="1" applyBorder="1" applyAlignment="1">
      <alignment horizontal="center" vertical="center" wrapText="1"/>
    </xf>
    <xf numFmtId="49" fontId="15" fillId="0" borderId="49" xfId="0" applyNumberFormat="1" applyFont="1" applyFill="1" applyBorder="1" applyAlignment="1">
      <alignment horizontal="center" vertical="center" wrapText="1"/>
    </xf>
    <xf numFmtId="49" fontId="15" fillId="0" borderId="0" xfId="0" applyNumberFormat="1" applyFont="1" applyAlignment="1">
      <alignment horizontal="center" vertical="center" wrapText="1"/>
    </xf>
    <xf numFmtId="0" fontId="18" fillId="0" borderId="45" xfId="0" applyFont="1" applyBorder="1" applyAlignment="1">
      <alignment horizontal="left" vertical="top"/>
    </xf>
    <xf numFmtId="0" fontId="18" fillId="0" borderId="44" xfId="0" applyFont="1" applyBorder="1" applyAlignment="1">
      <alignment horizontal="left" vertical="top"/>
    </xf>
    <xf numFmtId="0" fontId="18" fillId="0" borderId="52" xfId="0" applyFont="1" applyBorder="1" applyAlignment="1">
      <alignment horizontal="left" vertical="top"/>
    </xf>
    <xf numFmtId="0" fontId="15" fillId="0" borderId="45" xfId="0" applyFont="1" applyFill="1" applyBorder="1" applyAlignment="1" applyProtection="1">
      <alignment horizontal="left" vertical="top"/>
      <protection locked="0" hidden="1"/>
    </xf>
    <xf numFmtId="0" fontId="15" fillId="0" borderId="44" xfId="0" applyFont="1" applyFill="1" applyBorder="1" applyAlignment="1" applyProtection="1">
      <alignment horizontal="left" vertical="top"/>
      <protection locked="0" hidden="1"/>
    </xf>
    <xf numFmtId="0" fontId="15" fillId="0" borderId="52" xfId="0" applyFont="1" applyFill="1" applyBorder="1" applyAlignment="1" applyProtection="1">
      <alignment horizontal="left" vertical="top"/>
      <protection locked="0" hidden="1"/>
    </xf>
    <xf numFmtId="0" fontId="12" fillId="0" borderId="38"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58" xfId="0" applyFont="1" applyBorder="1" applyAlignment="1">
      <alignment horizontal="center" vertical="center" wrapText="1"/>
    </xf>
    <xf numFmtId="0" fontId="12" fillId="0" borderId="40"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62" xfId="0" applyFont="1" applyBorder="1" applyAlignment="1">
      <alignment horizontal="center" vertical="center" wrapText="1"/>
    </xf>
    <xf numFmtId="0" fontId="12" fillId="0" borderId="59" xfId="0" applyFont="1" applyBorder="1" applyAlignment="1">
      <alignment horizontal="center" vertical="center"/>
    </xf>
    <xf numFmtId="0" fontId="12" fillId="0" borderId="60" xfId="0" applyFont="1" applyBorder="1" applyAlignment="1">
      <alignment horizontal="center" vertical="center"/>
    </xf>
    <xf numFmtId="0" fontId="12" fillId="0" borderId="61" xfId="0" applyFont="1" applyBorder="1" applyAlignment="1">
      <alignment horizontal="center" vertical="center"/>
    </xf>
    <xf numFmtId="0" fontId="12" fillId="0" borderId="38" xfId="0" applyFont="1" applyBorder="1" applyAlignment="1">
      <alignment horizontal="center" vertical="center"/>
    </xf>
    <xf numFmtId="0" fontId="12" fillId="0" borderId="0" xfId="0" applyFont="1" applyBorder="1" applyAlignment="1">
      <alignment horizontal="center" vertical="center"/>
    </xf>
    <xf numFmtId="0" fontId="12" fillId="0" borderId="58" xfId="0" applyFont="1" applyBorder="1" applyAlignment="1">
      <alignment horizontal="center" vertical="center"/>
    </xf>
    <xf numFmtId="14" fontId="21" fillId="0" borderId="0" xfId="0" applyNumberFormat="1" applyFont="1" applyBorder="1" applyAlignment="1">
      <alignment horizontal="left" vertical="center" wrapText="1"/>
    </xf>
    <xf numFmtId="0" fontId="12" fillId="0" borderId="67" xfId="0" applyFont="1" applyBorder="1" applyAlignment="1">
      <alignment horizontal="center" vertical="center" wrapText="1"/>
    </xf>
    <xf numFmtId="0" fontId="12" fillId="0" borderId="52" xfId="0" applyFont="1" applyBorder="1" applyAlignment="1">
      <alignment horizontal="center" vertical="center" wrapText="1"/>
    </xf>
    <xf numFmtId="1" fontId="15" fillId="0" borderId="68" xfId="0" applyNumberFormat="1" applyFont="1" applyBorder="1" applyAlignment="1">
      <alignment horizontal="center" vertical="center"/>
    </xf>
    <xf numFmtId="1" fontId="15" fillId="0" borderId="69" xfId="0" applyNumberFormat="1" applyFont="1" applyBorder="1" applyAlignment="1">
      <alignment horizontal="center" vertical="center"/>
    </xf>
    <xf numFmtId="1" fontId="15" fillId="0" borderId="70" xfId="0" applyNumberFormat="1" applyFont="1" applyBorder="1" applyAlignment="1">
      <alignment horizontal="center" vertical="center"/>
    </xf>
    <xf numFmtId="1" fontId="15" fillId="0" borderId="71" xfId="0" applyNumberFormat="1" applyFont="1" applyBorder="1" applyAlignment="1">
      <alignment horizontal="center" vertical="center"/>
    </xf>
    <xf numFmtId="1" fontId="15" fillId="0" borderId="72" xfId="0" applyNumberFormat="1" applyFont="1" applyBorder="1" applyAlignment="1">
      <alignment horizontal="center" vertical="center"/>
    </xf>
    <xf numFmtId="1" fontId="15" fillId="0" borderId="73" xfId="0" applyNumberFormat="1" applyFont="1" applyBorder="1" applyAlignment="1">
      <alignment horizontal="center" vertical="center"/>
    </xf>
    <xf numFmtId="1" fontId="12" fillId="0" borderId="67" xfId="0" applyNumberFormat="1" applyFont="1" applyBorder="1" applyAlignment="1">
      <alignment horizontal="center" vertical="center"/>
    </xf>
    <xf numFmtId="1" fontId="12" fillId="0" borderId="52" xfId="0" applyNumberFormat="1" applyFont="1" applyBorder="1" applyAlignment="1">
      <alignment horizontal="center" vertical="center"/>
    </xf>
    <xf numFmtId="0" fontId="23" fillId="0" borderId="45" xfId="0" applyFont="1" applyBorder="1" applyAlignment="1">
      <alignment horizontal="center" vertical="center" wrapText="1"/>
    </xf>
    <xf numFmtId="0" fontId="23" fillId="0" borderId="44" xfId="0" applyFont="1" applyBorder="1" applyAlignment="1">
      <alignment horizontal="center" vertical="center" wrapText="1"/>
    </xf>
    <xf numFmtId="0" fontId="23" fillId="0" borderId="5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0" xfId="0" applyFont="1" applyBorder="1" applyAlignment="1">
      <alignment horizontal="center" vertical="center" wrapText="1"/>
    </xf>
    <xf numFmtId="0" fontId="21" fillId="3" borderId="0" xfId="0" applyFont="1" applyFill="1" applyBorder="1" applyAlignment="1" applyProtection="1">
      <alignment horizontal="left" vertical="center" wrapText="1"/>
      <protection locked="0"/>
    </xf>
    <xf numFmtId="0" fontId="21" fillId="3" borderId="58" xfId="0" applyFont="1" applyFill="1" applyBorder="1" applyAlignment="1" applyProtection="1">
      <alignment horizontal="left" vertical="center" wrapText="1"/>
      <protection locked="0"/>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14" fontId="14" fillId="0" borderId="0" xfId="0" applyNumberFormat="1" applyFont="1" applyAlignment="1">
      <alignment horizontal="left" vertical="center" wrapText="1"/>
    </xf>
    <xf numFmtId="14" fontId="14" fillId="0" borderId="8" xfId="0" applyNumberFormat="1" applyFont="1" applyBorder="1" applyAlignment="1">
      <alignment horizontal="left" vertical="center" wrapText="1"/>
    </xf>
    <xf numFmtId="0" fontId="14" fillId="2" borderId="0" xfId="0" applyFont="1" applyFill="1" applyAlignment="1" applyProtection="1">
      <alignment horizontal="left" vertical="center" wrapText="1"/>
      <protection locked="0"/>
    </xf>
    <xf numFmtId="0" fontId="14" fillId="2" borderId="8" xfId="0" applyFont="1" applyFill="1" applyBorder="1" applyAlignment="1" applyProtection="1">
      <alignment horizontal="left" vertical="center" wrapText="1"/>
      <protection locked="0"/>
    </xf>
    <xf numFmtId="0" fontId="2" fillId="0" borderId="18" xfId="0" applyFont="1" applyBorder="1" applyAlignment="1">
      <alignment horizontal="left" vertical="center" wrapText="1" indent="1"/>
    </xf>
    <xf numFmtId="0" fontId="2" fillId="0" borderId="24" xfId="0" applyFont="1" applyBorder="1" applyAlignment="1">
      <alignment horizontal="left" vertical="center" wrapText="1" indent="1"/>
    </xf>
    <xf numFmtId="0" fontId="2" fillId="0" borderId="19"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0" fontId="2" fillId="0" borderId="26" xfId="0" applyFont="1" applyBorder="1" applyAlignment="1">
      <alignment horizontal="center" vertical="center"/>
    </xf>
    <xf numFmtId="0" fontId="9" fillId="0" borderId="0" xfId="0" applyFont="1" applyAlignment="1">
      <alignment horizontal="left" vertical="center"/>
    </xf>
    <xf numFmtId="0" fontId="9" fillId="0" borderId="8" xfId="0" applyFont="1" applyBorder="1" applyAlignment="1">
      <alignment horizontal="left" vertical="center"/>
    </xf>
    <xf numFmtId="0" fontId="10" fillId="0" borderId="30" xfId="0" applyFont="1" applyBorder="1" applyAlignment="1">
      <alignment horizontal="left" vertical="center" indent="1"/>
    </xf>
    <xf numFmtId="0" fontId="10" fillId="0" borderId="31" xfId="0" applyFont="1" applyBorder="1" applyAlignment="1">
      <alignment horizontal="left" vertical="center" indent="1"/>
    </xf>
    <xf numFmtId="0" fontId="10" fillId="0" borderId="9" xfId="0" applyFont="1" applyBorder="1" applyAlignment="1">
      <alignment horizontal="left" vertical="center" indent="1"/>
    </xf>
    <xf numFmtId="0" fontId="10" fillId="0" borderId="10" xfId="0" applyFont="1" applyBorder="1" applyAlignment="1">
      <alignment horizontal="left" vertical="center" indent="1"/>
    </xf>
    <xf numFmtId="0" fontId="10" fillId="0" borderId="32" xfId="0" applyFont="1" applyBorder="1" applyAlignment="1">
      <alignment horizontal="center" vertical="center"/>
    </xf>
    <xf numFmtId="0" fontId="10" fillId="0" borderId="11" xfId="0" applyFont="1" applyBorder="1" applyAlignment="1">
      <alignment horizontal="center" vertical="center"/>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165" fontId="0" fillId="0" borderId="0" xfId="0" applyNumberFormat="1" applyAlignment="1" applyProtection="1">
      <alignment horizontal="center" vertical="center"/>
      <protection hidden="1"/>
    </xf>
    <xf numFmtId="165" fontId="0" fillId="0" borderId="38" xfId="0" applyNumberFormat="1" applyBorder="1" applyAlignment="1" applyProtection="1">
      <alignment horizontal="center" vertical="center"/>
      <protection hidden="1"/>
    </xf>
    <xf numFmtId="0" fontId="10" fillId="0" borderId="1" xfId="0" applyFont="1" applyBorder="1" applyAlignment="1">
      <alignment horizontal="left" vertical="center" wrapText="1"/>
    </xf>
    <xf numFmtId="0" fontId="10" fillId="0" borderId="41" xfId="0" applyFont="1" applyBorder="1" applyAlignment="1">
      <alignment horizontal="left" vertical="center" wrapText="1"/>
    </xf>
    <xf numFmtId="0" fontId="13" fillId="0" borderId="1" xfId="0" applyFont="1" applyBorder="1" applyAlignment="1">
      <alignment horizontal="left" vertical="top" wrapText="1"/>
    </xf>
    <xf numFmtId="0" fontId="13" fillId="0" borderId="41" xfId="0" applyFont="1" applyBorder="1" applyAlignment="1">
      <alignment horizontal="left" vertical="top" wrapText="1"/>
    </xf>
    <xf numFmtId="0" fontId="13" fillId="0" borderId="57" xfId="0" applyFont="1" applyBorder="1" applyAlignment="1">
      <alignment horizontal="left" vertical="top"/>
    </xf>
    <xf numFmtId="0" fontId="13" fillId="0" borderId="2" xfId="0" applyFont="1" applyBorder="1" applyAlignment="1">
      <alignment horizontal="left" vertical="top"/>
    </xf>
    <xf numFmtId="0" fontId="13" fillId="0" borderId="41" xfId="0" applyFont="1" applyBorder="1" applyAlignment="1">
      <alignment horizontal="left" vertical="top"/>
    </xf>
    <xf numFmtId="0" fontId="13" fillId="0" borderId="3" xfId="0" applyFont="1" applyBorder="1" applyAlignment="1">
      <alignment horizontal="left" vertical="top"/>
    </xf>
  </cellXfs>
  <cellStyles count="1">
    <cellStyle name="Normal" xfId="0" builtinId="0"/>
  </cellStyles>
  <dxfs count="3">
    <dxf>
      <font>
        <color rgb="FFFF0000"/>
      </font>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Spin" dx="16" fmlaLink="$N$22" max="30" min="1" page="10"/>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oneCellAnchor>
    <xdr:from>
      <xdr:col>1</xdr:col>
      <xdr:colOff>825502</xdr:colOff>
      <xdr:row>0</xdr:row>
      <xdr:rowOff>190501</xdr:rowOff>
    </xdr:from>
    <xdr:ext cx="1947331" cy="1248833"/>
    <xdr:pic>
      <xdr:nvPicPr>
        <xdr:cNvPr id="2" name="image1.jpg" title="Imagem">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825502" y="190501"/>
          <a:ext cx="1947331" cy="1248833"/>
        </a:xfrm>
        <a:prstGeom prst="rect">
          <a:avLst/>
        </a:prstGeom>
        <a:noFill/>
      </xdr:spPr>
    </xdr:pic>
    <xdr:clientData fLocksWithSheet="0"/>
  </xdr:oneCellAnchor>
  <xdr:twoCellAnchor editAs="oneCell">
    <xdr:from>
      <xdr:col>8</xdr:col>
      <xdr:colOff>63500</xdr:colOff>
      <xdr:row>0</xdr:row>
      <xdr:rowOff>211667</xdr:rowOff>
    </xdr:from>
    <xdr:to>
      <xdr:col>10</xdr:col>
      <xdr:colOff>349710</xdr:colOff>
      <xdr:row>0</xdr:row>
      <xdr:rowOff>1468967</xdr:rowOff>
    </xdr:to>
    <xdr:pic>
      <xdr:nvPicPr>
        <xdr:cNvPr id="3" name="Imagem 2" descr="UFJF-GV divulga edital para professor substituto - Diário do Rio Doce">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605000" y="211667"/>
          <a:ext cx="3810000" cy="1257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22</xdr:row>
      <xdr:rowOff>0</xdr:rowOff>
    </xdr:from>
    <xdr:to>
      <xdr:col>6</xdr:col>
      <xdr:colOff>304800</xdr:colOff>
      <xdr:row>23</xdr:row>
      <xdr:rowOff>139700</xdr:rowOff>
    </xdr:to>
    <xdr:sp macro="" textlink="">
      <xdr:nvSpPr>
        <xdr:cNvPr id="9230" name="AutoShape 14">
          <a:extLst>
            <a:ext uri="{FF2B5EF4-FFF2-40B4-BE49-F238E27FC236}">
              <a16:creationId xmlns:a16="http://schemas.microsoft.com/office/drawing/2014/main" id="{00000000-0008-0000-0200-00000E240000}"/>
            </a:ext>
          </a:extLst>
        </xdr:cNvPr>
        <xdr:cNvSpPr>
          <a:spLocks noChangeAspect="1" noChangeArrowheads="1"/>
        </xdr:cNvSpPr>
      </xdr:nvSpPr>
      <xdr:spPr bwMode="auto">
        <a:xfrm>
          <a:off x="10210800" y="501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482600</xdr:colOff>
      <xdr:row>1</xdr:row>
      <xdr:rowOff>133645</xdr:rowOff>
    </xdr:from>
    <xdr:to>
      <xdr:col>10</xdr:col>
      <xdr:colOff>612335</xdr:colOff>
      <xdr:row>1</xdr:row>
      <xdr:rowOff>1141645</xdr:rowOff>
    </xdr:to>
    <xdr:pic>
      <xdr:nvPicPr>
        <xdr:cNvPr id="2" name="Imagem 1" descr="Logomarca UFVJM peq p&amp;b.jp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15354300" y="197145"/>
          <a:ext cx="1082235" cy="1008000"/>
        </a:xfrm>
        <a:prstGeom prst="rect">
          <a:avLst/>
        </a:prstGeom>
      </xdr:spPr>
    </xdr:pic>
    <xdr:clientData/>
  </xdr:twoCellAnchor>
  <xdr:twoCellAnchor editAs="oneCell">
    <xdr:from>
      <xdr:col>1</xdr:col>
      <xdr:colOff>198680</xdr:colOff>
      <xdr:row>1</xdr:row>
      <xdr:rowOff>42450</xdr:rowOff>
    </xdr:from>
    <xdr:to>
      <xdr:col>1</xdr:col>
      <xdr:colOff>1422400</xdr:colOff>
      <xdr:row>1</xdr:row>
      <xdr:rowOff>1230450</xdr:rowOff>
    </xdr:to>
    <xdr:pic>
      <xdr:nvPicPr>
        <xdr:cNvPr id="3" name="Imagem 2" descr="Brasão República P&amp;B.jpg">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stretch>
          <a:fillRect/>
        </a:stretch>
      </xdr:blipFill>
      <xdr:spPr>
        <a:xfrm>
          <a:off x="262180" y="105950"/>
          <a:ext cx="1223720" cy="1188000"/>
        </a:xfrm>
        <a:prstGeom prst="rect">
          <a:avLst/>
        </a:prstGeom>
      </xdr:spPr>
    </xdr:pic>
    <xdr:clientData/>
  </xdr:twoCellAnchor>
  <mc:AlternateContent xmlns:mc="http://schemas.openxmlformats.org/markup-compatibility/2006">
    <mc:Choice xmlns:a14="http://schemas.microsoft.com/office/drawing/2010/main" Requires="a14">
      <xdr:twoCellAnchor>
        <xdr:from>
          <xdr:col>2</xdr:col>
          <xdr:colOff>25400</xdr:colOff>
          <xdr:row>21</xdr:row>
          <xdr:rowOff>25400</xdr:rowOff>
        </xdr:from>
        <xdr:to>
          <xdr:col>3</xdr:col>
          <xdr:colOff>0</xdr:colOff>
          <xdr:row>22</xdr:row>
          <xdr:rowOff>0</xdr:rowOff>
        </xdr:to>
        <xdr:sp macro="" textlink="">
          <xdr:nvSpPr>
            <xdr:cNvPr id="8193" name="Spinner 1" hidden="1">
              <a:extLst>
                <a:ext uri="{63B3BB69-23CF-44E3-9099-C40C66FF867C}">
                  <a14:compatExt spid="_x0000_s8193"/>
                </a:ext>
                <a:ext uri="{FF2B5EF4-FFF2-40B4-BE49-F238E27FC236}">
                  <a16:creationId xmlns:a16="http://schemas.microsoft.com/office/drawing/2014/main" id="{00000000-0008-0000-0300-000001200000}"/>
                </a:ext>
              </a:extLst>
            </xdr:cNvPr>
            <xdr:cNvSpPr/>
          </xdr:nvSpPr>
          <xdr:spPr bwMode="auto">
            <a:xfrm>
              <a:off x="0" y="0"/>
              <a:ext cx="0" cy="0"/>
            </a:xfrm>
            <a:prstGeom prst="rect">
              <a:avLst/>
            </a:prstGeom>
            <a:noFill/>
            <a:ln w="9525">
              <a:miter lim="800000"/>
              <a:headEnd/>
              <a:tailEnd/>
            </a:ln>
          </xdr:spPr>
        </xdr:sp>
        <xdr:clientData fLocksWithSheet="0"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mil/Downloads/AC_Planilha_v20201113%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ário"/>
      <sheetName val="PPC"/>
      <sheetName val="CONSEPE"/>
    </sheetNames>
    <sheetDataSet>
      <sheetData sheetId="0"/>
      <sheetData sheetId="1">
        <row r="5">
          <cell r="A5" t="str">
            <v>Cursos de extensão da UFVJM ou de outra IES</v>
          </cell>
          <cell r="B5" t="str">
            <v>A</v>
          </cell>
          <cell r="C5" t="str">
            <v>AEPE</v>
          </cell>
          <cell r="D5" t="str">
            <v>Cada 4 horas de atividade corresponderá a 1 hora</v>
          </cell>
          <cell r="E5">
            <v>4</v>
          </cell>
        </row>
        <row r="6">
          <cell r="A6" t="str">
            <v>Palestra, seminário, congresso, conferência, ciclo de debate, oficina, mesa redonda, jornada, fórum (horas)</v>
          </cell>
          <cell r="B6" t="str">
            <v>A</v>
          </cell>
          <cell r="C6" t="str">
            <v>EONCATSH</v>
          </cell>
          <cell r="D6" t="str">
            <v>Cada 8 horas de atividade corresponderá a 2 horas</v>
          </cell>
          <cell r="E6">
            <v>4</v>
          </cell>
        </row>
        <row r="7">
          <cell r="A7" t="str">
            <v>Palestra, seminário, congresso, conferência, ciclo de debate, oficina, mesa redonda, jornada, fórum (dias)</v>
          </cell>
          <cell r="B7" t="str">
            <v>A</v>
          </cell>
          <cell r="C7" t="str">
            <v>EONCATD</v>
          </cell>
          <cell r="D7" t="str">
            <v>Cada 1 dias de atividade corresponderá a 1 hora</v>
          </cell>
          <cell r="E7">
            <v>1</v>
          </cell>
        </row>
        <row r="8">
          <cell r="A8" t="str">
            <v>Estágio não obrigatório (extra-curricular)</v>
          </cell>
          <cell r="B8" t="str">
            <v>A</v>
          </cell>
          <cell r="C8" t="str">
            <v>AEPE</v>
          </cell>
          <cell r="D8" t="str">
            <v>Cada 4 horas de atividade corresponderá a 1 hora</v>
          </cell>
          <cell r="E8">
            <v>4</v>
          </cell>
        </row>
        <row r="9">
          <cell r="A9" t="str">
            <v>Estágio internacional institucionalizado</v>
          </cell>
          <cell r="B9" t="str">
            <v>A</v>
          </cell>
          <cell r="C9" t="str">
            <v>AEPE</v>
          </cell>
          <cell r="D9" t="str">
            <v>Cada 4 horas de atividade corresponderá a 1 hora</v>
          </cell>
          <cell r="E9">
            <v>4</v>
          </cell>
        </row>
        <row r="10">
          <cell r="A10" t="str">
            <v>Participação em grupos de iniciação científica orientados por professor da universidade</v>
          </cell>
          <cell r="B10" t="str">
            <v>B</v>
          </cell>
          <cell r="C10" t="str">
            <v>AEPE</v>
          </cell>
          <cell r="D10" t="str">
            <v>Cada 4 horas de atividade corresponderá a 1 hora</v>
          </cell>
          <cell r="E10">
            <v>4</v>
          </cell>
        </row>
        <row r="11">
          <cell r="A11" t="str">
            <v>Participação em programas de pesquisa  institucionalizados internos ou externos</v>
          </cell>
          <cell r="B11" t="str">
            <v>B</v>
          </cell>
          <cell r="C11" t="str">
            <v>AEPE</v>
          </cell>
          <cell r="D11" t="str">
            <v>Cada 4 horas de atividade corresponderá a 1 hora</v>
          </cell>
          <cell r="E11">
            <v>4</v>
          </cell>
        </row>
        <row r="12">
          <cell r="A12" t="str">
            <v>Publicação individual ou coletiva de produção científica (artigos, ensaios, livros, capítulos de livros, etc.)</v>
          </cell>
          <cell r="B12" t="str">
            <v>B</v>
          </cell>
          <cell r="C12" t="str">
            <v>AEPE</v>
          </cell>
          <cell r="D12" t="str">
            <v>Cada 4 horas de atividade corresponderá a 1 hora</v>
          </cell>
          <cell r="E12">
            <v>4</v>
          </cell>
        </row>
        <row r="13">
          <cell r="A13" t="str">
            <v>Apresentação de comunicações científicas em eventos desta natureza promovidos interna ou externamente</v>
          </cell>
          <cell r="B13" t="str">
            <v>B</v>
          </cell>
          <cell r="C13" t="str">
            <v>AEPE</v>
          </cell>
          <cell r="D13" t="str">
            <v>Cada 4 horas de atividade corresponderá a 1 hora</v>
          </cell>
          <cell r="E13">
            <v>4</v>
          </cell>
        </row>
        <row r="14">
          <cell r="A14" t="str">
            <v>Participação em grupos de pesquisa orientados por professor da UFVJM</v>
          </cell>
          <cell r="B14" t="str">
            <v>B</v>
          </cell>
          <cell r="C14" t="str">
            <v>AEPE</v>
          </cell>
          <cell r="D14" t="str">
            <v>Cada 4 horas de atividade corresponderá a 1 hora</v>
          </cell>
          <cell r="E14">
            <v>4</v>
          </cell>
        </row>
        <row r="15">
          <cell r="A15" t="str">
            <v>Realização de pesquisa científica sob orientação de professor da UFVJM</v>
          </cell>
          <cell r="B15" t="str">
            <v>B</v>
          </cell>
          <cell r="C15" t="str">
            <v>AEPE</v>
          </cell>
          <cell r="D15" t="str">
            <v>Cada 4 horas de atividade corresponderá a 1 hora</v>
          </cell>
          <cell r="E15">
            <v>4</v>
          </cell>
        </row>
        <row r="16">
          <cell r="A16" t="str">
            <v>Apresentação de trabalhos de pesquisa científica organizados pela coordenação do curso</v>
          </cell>
          <cell r="B16" t="str">
            <v>B</v>
          </cell>
          <cell r="C16" t="str">
            <v>EONCATCH</v>
          </cell>
          <cell r="D16" t="str">
            <v>Cada 4 horas de atividade corresponderá a 2 horas</v>
          </cell>
          <cell r="E16">
            <v>2</v>
          </cell>
        </row>
        <row r="17">
          <cell r="A17" t="str">
            <v>Atividade de monitoria regulamentada pela PROGRAD</v>
          </cell>
          <cell r="B17" t="str">
            <v>C</v>
          </cell>
          <cell r="C17" t="str">
            <v>AEPE</v>
          </cell>
          <cell r="D17" t="str">
            <v>Cada 4 horas de atividade corresponderá a 1 hora</v>
          </cell>
          <cell r="E17">
            <v>4</v>
          </cell>
        </row>
        <row r="18">
          <cell r="A18" t="str">
            <v>Matrícula e aprovação em disciplina optativa (de outro curso)</v>
          </cell>
          <cell r="B18" t="str">
            <v>C</v>
          </cell>
          <cell r="C18" t="str">
            <v>OUTRAS</v>
          </cell>
          <cell r="D18" t="str">
            <v>Carga Horária Definida pelo Colegiado do Curso</v>
          </cell>
          <cell r="E18">
            <v>1</v>
          </cell>
        </row>
        <row r="19">
          <cell r="A19" t="str">
            <v>Matrícula em disciplina isolada</v>
          </cell>
          <cell r="B19" t="str">
            <v>C</v>
          </cell>
          <cell r="C19" t="str">
            <v>OUTRAS</v>
          </cell>
          <cell r="D19" t="str">
            <v>Carga Horária Definida pelo Colegiado do Curso</v>
          </cell>
          <cell r="E19">
            <v>1</v>
          </cell>
        </row>
        <row r="20">
          <cell r="A20" t="str">
            <v>Participação em programas ou projetos de extensão comunitária promovidos pela UFVJM</v>
          </cell>
          <cell r="B20" t="str">
            <v>D</v>
          </cell>
          <cell r="C20" t="str">
            <v>AEPE</v>
          </cell>
          <cell r="D20" t="str">
            <v>Cada 4 horas de atividade corresponderá a 1 hora</v>
          </cell>
          <cell r="E20">
            <v>4</v>
          </cell>
        </row>
        <row r="21">
          <cell r="A21" t="str">
            <v>Prestação de serviços comunitários como voluntário</v>
          </cell>
          <cell r="B21" t="str">
            <v>D</v>
          </cell>
          <cell r="C21" t="str">
            <v>OUTRAS</v>
          </cell>
          <cell r="D21" t="str">
            <v>Carga Horária Definida pelo Colegiado do Curso</v>
          </cell>
          <cell r="E21">
            <v>1</v>
          </cell>
        </row>
        <row r="22">
          <cell r="A22" t="str">
            <v>Participação em empresas juniores, como consultor ou membro da direção</v>
          </cell>
          <cell r="B22" t="str">
            <v>D</v>
          </cell>
          <cell r="C22" t="str">
            <v>AEPE</v>
          </cell>
          <cell r="D22" t="str">
            <v>Cada 4 horas de atividade corresponderá a 1 hora</v>
          </cell>
          <cell r="E22">
            <v>4</v>
          </cell>
        </row>
        <row r="23">
          <cell r="A23" t="str">
            <v>Exercício de mandato completo em diretórios acadêmicos ou DCE</v>
          </cell>
          <cell r="B23" t="str">
            <v>D</v>
          </cell>
          <cell r="C23" t="str">
            <v>ERE</v>
          </cell>
          <cell r="D23" t="str">
            <v>Cada ciclo de participação corresponderá a 20 horas</v>
          </cell>
          <cell r="E23">
            <v>0.05</v>
          </cell>
        </row>
        <row r="24">
          <cell r="A24" t="str">
            <v>Certificado de curso livre de idioma</v>
          </cell>
          <cell r="B24" t="str">
            <v>E</v>
          </cell>
          <cell r="C24" t="str">
            <v>OUTRAS</v>
          </cell>
          <cell r="D24" t="str">
            <v>Carga Horária Definida pelo Colegiado do Curso</v>
          </cell>
          <cell r="E24">
            <v>1</v>
          </cell>
        </row>
        <row r="25">
          <cell r="A25" t="str">
            <v>Certificado de curso livre de informática</v>
          </cell>
          <cell r="B25" t="str">
            <v>E</v>
          </cell>
          <cell r="C25" t="str">
            <v>OUTRAS</v>
          </cell>
          <cell r="D25" t="str">
            <v>Carga Horária Definida pelo Colegiado do Curso</v>
          </cell>
          <cell r="E25">
            <v>1</v>
          </cell>
        </row>
        <row r="26">
          <cell r="A26" t="str">
            <v>Certificado de curso de atualização profissional na área administração</v>
          </cell>
          <cell r="B26" t="str">
            <v>E</v>
          </cell>
          <cell r="C26" t="str">
            <v>OUTRAS</v>
          </cell>
          <cell r="D26" t="str">
            <v>Carga Horária Definida pelo Colegiado do Curso</v>
          </cell>
          <cell r="E26">
            <v>1</v>
          </cell>
        </row>
        <row r="27">
          <cell r="A27" t="str">
            <v>Participação de seções públicas de defesa de dissertação ou tese em administração</v>
          </cell>
          <cell r="B27" t="str">
            <v>E</v>
          </cell>
          <cell r="C27" t="str">
            <v>OUTRAS</v>
          </cell>
          <cell r="D27" t="str">
            <v>Carga Horária Definida pelo Colegiado do Curso</v>
          </cell>
          <cell r="E27">
            <v>1</v>
          </cell>
        </row>
        <row r="28">
          <cell r="A28" t="str">
            <v>Leitura de livros clássicos ou técnicos sob orientação de professor do curso</v>
          </cell>
          <cell r="B28" t="str">
            <v>E</v>
          </cell>
          <cell r="C28" t="str">
            <v>OUTRAS</v>
          </cell>
          <cell r="D28" t="str">
            <v>Carga Horária Definida pelo Colegiado do Curso</v>
          </cell>
          <cell r="E28">
            <v>1</v>
          </cell>
        </row>
        <row r="29">
          <cell r="A29" t="str">
            <v>Visitas técnicas supervisionadas por professor e aprovada pelo colegiado</v>
          </cell>
          <cell r="B29" t="str">
            <v>E</v>
          </cell>
          <cell r="C29" t="str">
            <v>OUTRAS</v>
          </cell>
          <cell r="D29" t="str">
            <v>Carga Horária Definida pelo Colegiado do Curso</v>
          </cell>
          <cell r="E29">
            <v>1</v>
          </cell>
        </row>
        <row r="30">
          <cell r="A30" t="str">
            <v>Representação discente em órgão colegiado</v>
          </cell>
          <cell r="B30" t="str">
            <v>E</v>
          </cell>
          <cell r="C30" t="str">
            <v>OCUFVJM</v>
          </cell>
          <cell r="D30" t="str">
            <v>Cada ciclo de participação corresponderá a 15 horas</v>
          </cell>
          <cell r="E30">
            <v>6.6666666666666666E-2</v>
          </cell>
        </row>
        <row r="31">
          <cell r="A31" t="str">
            <v>Participação em atividades desportivas, artísticas ou culturais institucionalizadas</v>
          </cell>
          <cell r="B31" t="str">
            <v>E</v>
          </cell>
          <cell r="C31" t="str">
            <v>ADC</v>
          </cell>
          <cell r="D31" t="str">
            <v>Cada 12 horas de atividade corresponderá a 1 hora</v>
          </cell>
          <cell r="E31">
            <v>12</v>
          </cell>
        </row>
        <row r="32">
          <cell r="A32" t="str">
            <v>Obtenção de prêmios acadêmicos</v>
          </cell>
          <cell r="B32" t="str">
            <v>E</v>
          </cell>
          <cell r="C32" t="str">
            <v>OUTRAS</v>
          </cell>
          <cell r="D32" t="str">
            <v>Carga Horária Definida pelo Colegiado do Curso</v>
          </cell>
          <cell r="E32">
            <v>1</v>
          </cell>
        </row>
      </sheetData>
      <sheetData sheetId="2"/>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B1:K41"/>
  <sheetViews>
    <sheetView showGridLines="0" tabSelected="1" view="pageBreakPreview" topLeftCell="A32" zoomScale="42" zoomScaleNormal="32" zoomScaleSheetLayoutView="30" workbookViewId="0">
      <selection activeCell="B39" sqref="A39:XFD39"/>
    </sheetView>
  </sheetViews>
  <sheetFormatPr baseColWidth="10" defaultColWidth="0" defaultRowHeight="25" zeroHeight="1" x14ac:dyDescent="0.25"/>
  <cols>
    <col min="1" max="1" width="2" style="112" customWidth="1"/>
    <col min="2" max="2" width="13.83203125" style="112" customWidth="1"/>
    <col min="3" max="3" width="62.33203125" style="127" customWidth="1"/>
    <col min="4" max="4" width="112.1640625" style="127" customWidth="1"/>
    <col min="5" max="5" width="14.5" style="158" customWidth="1"/>
    <col min="6" max="6" width="134.1640625" style="130" customWidth="1"/>
    <col min="7" max="7" width="97.1640625" style="130" customWidth="1"/>
    <col min="8" max="8" width="13.5" style="130" bestFit="1" customWidth="1"/>
    <col min="9" max="9" width="23" style="112" customWidth="1"/>
    <col min="10" max="10" width="23.33203125" style="112" customWidth="1"/>
    <col min="11" max="11" width="60" style="119" customWidth="1"/>
    <col min="12" max="12" width="6.5" style="112" customWidth="1"/>
    <col min="13" max="16384" width="0" style="112" hidden="1"/>
  </cols>
  <sheetData>
    <row r="1" spans="2:11" ht="120" customHeight="1" x14ac:dyDescent="0.25">
      <c r="B1" s="191" t="s">
        <v>155</v>
      </c>
      <c r="C1" s="192"/>
      <c r="D1" s="192"/>
      <c r="E1" s="192"/>
      <c r="F1" s="192"/>
      <c r="G1" s="192"/>
      <c r="H1" s="192"/>
      <c r="I1" s="192"/>
      <c r="J1" s="192"/>
      <c r="K1" s="193"/>
    </row>
    <row r="2" spans="2:11" x14ac:dyDescent="0.25">
      <c r="C2" s="20"/>
      <c r="D2" s="20"/>
      <c r="E2" s="153"/>
      <c r="F2" s="20"/>
      <c r="G2" s="20"/>
      <c r="H2" s="20"/>
      <c r="I2" s="20"/>
      <c r="J2" s="20"/>
      <c r="K2" s="110"/>
    </row>
    <row r="3" spans="2:11" ht="18" customHeight="1" x14ac:dyDescent="0.25">
      <c r="B3" s="135"/>
      <c r="C3" s="136"/>
      <c r="D3" s="113"/>
      <c r="E3" s="154"/>
      <c r="F3" s="114"/>
      <c r="G3" s="114"/>
      <c r="H3" s="115"/>
      <c r="I3" s="174" t="s">
        <v>154</v>
      </c>
      <c r="J3" s="175"/>
      <c r="K3" s="176"/>
    </row>
    <row r="4" spans="2:11" ht="30" x14ac:dyDescent="0.3">
      <c r="B4" s="194" t="s">
        <v>120</v>
      </c>
      <c r="C4" s="195"/>
      <c r="D4" s="180">
        <f ca="1">TODAY()</f>
        <v>44376</v>
      </c>
      <c r="E4" s="180"/>
      <c r="F4" s="139"/>
      <c r="G4" s="139"/>
      <c r="H4" s="139"/>
      <c r="I4" s="177"/>
      <c r="J4" s="178"/>
      <c r="K4" s="179"/>
    </row>
    <row r="5" spans="2:11" ht="30" x14ac:dyDescent="0.3">
      <c r="B5" s="140"/>
      <c r="C5" s="141"/>
      <c r="D5" s="139"/>
      <c r="E5" s="155"/>
      <c r="F5" s="139"/>
      <c r="G5" s="139"/>
      <c r="H5" s="139"/>
      <c r="I5" s="116" t="s">
        <v>2</v>
      </c>
      <c r="J5" s="181" t="s">
        <v>122</v>
      </c>
      <c r="K5" s="182"/>
    </row>
    <row r="6" spans="2:11" ht="21" customHeight="1" x14ac:dyDescent="0.25">
      <c r="B6" s="194" t="s">
        <v>126</v>
      </c>
      <c r="C6" s="195"/>
      <c r="D6" s="196"/>
      <c r="E6" s="196"/>
      <c r="F6" s="196"/>
      <c r="G6" s="196"/>
      <c r="H6" s="197"/>
      <c r="I6" s="143">
        <v>1</v>
      </c>
      <c r="J6" s="183">
        <f>SUMIF(PPC!$A$2:$A$36,PPC!J2,PPC!$I$2:$I$36)</f>
        <v>0</v>
      </c>
      <c r="K6" s="184"/>
    </row>
    <row r="7" spans="2:11" ht="30" x14ac:dyDescent="0.3">
      <c r="B7" s="140"/>
      <c r="C7" s="141"/>
      <c r="D7" s="142"/>
      <c r="E7" s="156"/>
      <c r="F7" s="139"/>
      <c r="G7" s="139"/>
      <c r="H7" s="139"/>
      <c r="I7" s="144">
        <v>2</v>
      </c>
      <c r="J7" s="185">
        <f>SUMIF(PPC!$A$2:$A$36,PPC!J3,PPC!$I$2:$I$36)</f>
        <v>0</v>
      </c>
      <c r="K7" s="186"/>
    </row>
    <row r="8" spans="2:11" ht="21" customHeight="1" x14ac:dyDescent="0.25">
      <c r="B8" s="194" t="s">
        <v>130</v>
      </c>
      <c r="C8" s="195"/>
      <c r="D8" s="196"/>
      <c r="E8" s="196"/>
      <c r="F8" s="196"/>
      <c r="G8" s="196"/>
      <c r="H8" s="197"/>
      <c r="I8" s="144">
        <v>3</v>
      </c>
      <c r="J8" s="185">
        <f>SUMIF(PPC!$A$2:$A$36,PPC!J4,PPC!$I$2:$I$36)</f>
        <v>0</v>
      </c>
      <c r="K8" s="186"/>
    </row>
    <row r="9" spans="2:11" x14ac:dyDescent="0.25">
      <c r="B9" s="134"/>
      <c r="C9" s="133"/>
      <c r="D9" s="117"/>
      <c r="E9" s="157"/>
      <c r="F9" s="112"/>
      <c r="G9" s="112"/>
      <c r="H9" s="112"/>
      <c r="I9" s="144">
        <v>4</v>
      </c>
      <c r="J9" s="185">
        <f>SUMIF(PPC!$A$2:$A$36,PPC!J5,PPC!$I$2:$I$36)</f>
        <v>0</v>
      </c>
      <c r="K9" s="186"/>
    </row>
    <row r="10" spans="2:11" ht="25" customHeight="1" x14ac:dyDescent="0.25">
      <c r="B10" s="168" t="s">
        <v>157</v>
      </c>
      <c r="C10" s="169"/>
      <c r="D10" s="169"/>
      <c r="E10" s="169"/>
      <c r="F10" s="169"/>
      <c r="G10" s="169"/>
      <c r="H10" s="170"/>
      <c r="I10" s="145">
        <v>5</v>
      </c>
      <c r="J10" s="187">
        <f>SUMIF(PPC!$A$2:$A$36,PPC!J6,PPC!$I$2:$I$36)</f>
        <v>0</v>
      </c>
      <c r="K10" s="188"/>
    </row>
    <row r="11" spans="2:11" x14ac:dyDescent="0.25">
      <c r="B11" s="171"/>
      <c r="C11" s="172"/>
      <c r="D11" s="172"/>
      <c r="E11" s="172"/>
      <c r="F11" s="172"/>
      <c r="G11" s="172"/>
      <c r="H11" s="173"/>
      <c r="I11" s="118" t="s">
        <v>137</v>
      </c>
      <c r="J11" s="189">
        <f>SUM(J6:K10)</f>
        <v>0</v>
      </c>
      <c r="K11" s="190"/>
    </row>
    <row r="12" spans="2:11" ht="14" customHeight="1" x14ac:dyDescent="0.25">
      <c r="C12" s="112"/>
      <c r="D12" s="112"/>
      <c r="F12" s="112"/>
      <c r="G12" s="112"/>
      <c r="H12" s="112"/>
    </row>
    <row r="13" spans="2:11" ht="78" x14ac:dyDescent="0.25">
      <c r="B13" s="138" t="s">
        <v>156</v>
      </c>
      <c r="C13" s="120" t="s">
        <v>2</v>
      </c>
      <c r="D13" s="120" t="s">
        <v>1</v>
      </c>
      <c r="E13" s="159" t="s">
        <v>0</v>
      </c>
      <c r="F13" s="120" t="s">
        <v>3</v>
      </c>
      <c r="G13" s="120" t="s">
        <v>12</v>
      </c>
      <c r="H13" s="120" t="s">
        <v>4</v>
      </c>
      <c r="I13" s="120" t="s">
        <v>7</v>
      </c>
      <c r="J13" s="120" t="s">
        <v>8</v>
      </c>
      <c r="K13" s="120" t="s">
        <v>125</v>
      </c>
    </row>
    <row r="14" spans="2:11" ht="178" customHeight="1" x14ac:dyDescent="0.25">
      <c r="B14" s="137">
        <f>IF(COUNTA(C14)&gt;0,COUNTA(C14),"")</f>
        <v>1</v>
      </c>
      <c r="C14" s="124" t="s">
        <v>84</v>
      </c>
      <c r="D14" s="125" t="s">
        <v>54</v>
      </c>
      <c r="E14" s="160">
        <f>IF(ISERROR(VLOOKUP(D14,PPC!$B$2:$H$36,2,FALSE)),"",VLOOKUP(D14,PPC!$B$2:$H$36,2,FALSE))</f>
        <v>5.4</v>
      </c>
      <c r="F14" s="131"/>
      <c r="G14" s="132" t="str">
        <f>IF(ISERROR(VLOOKUP(D14,PPC!$B$2:$H$36,7,FALSE)),"",VLOOKUP(D14,PPC!$B$2:$H$36,7,FALSE))</f>
        <v>Relatório, com cerca de 10 páginas, sobre a experiência de estágio (que contenha o histórico da organização cedente, a descrição detalhada de atividades desempenhadas e uma reflexão sobre competências, habilidades e atitudes desenvolvidas), Termo de compromisso de estágio que registre a carga horária e declaração emitida pela instituição</v>
      </c>
      <c r="H14" s="128"/>
      <c r="I14" s="123">
        <f>IF(ISERROR(VLOOKUP(D14,PPC!$B$2:$H$36,6,FALSE)),"",VLOOKUP(D14,PPC!$B$2:$H$36,6,FALSE))</f>
        <v>10</v>
      </c>
      <c r="J14" s="123">
        <f>IF(ISERROR(IF(IF(ISERROR(H14/I14),"",ROUND(H14/I14,2))&gt;VLOOKUP(D14,PPC!$B$2:$H$36,5,FALSE),VLOOKUP(D14,PPC!$B$2:$H$36,5,FALSE),IF(ISERROR(H14/I14),"",ROUND(H14/I14,2)))),"",IF(IF(ISERROR(H14/I14),"",ROUND(H14/I14,2))&gt;VLOOKUP(D14,PPC!$B$2:$H$36,5,FALSE),VLOOKUP(D14,PPC!$B$2:$H$36,5,FALSE),IF(ISERROR(H14/I14),"",ROUND(H14/I14,2))))</f>
        <v>0</v>
      </c>
      <c r="K14" s="121" t="str">
        <f>IF(ISERROR(IF(SUMIF($E$14:$E$39,E14,$J$14:$J$39)&gt;VLOOKUP(D14,PPC!$B$2:$H$36,5,FALSE),"Superior a carga horária máxima"&amp;" de "&amp;VLOOKUP(D14,PPC!$B$2:$H$36,4,FALSE)&amp;" a registrar no item"&amp;" "&amp;E14,"OK")),"",IF(SUMIF($E$14:$E$39,E14,$J$14:$J$39)&gt;VLOOKUP(D14,PPC!$B$2:$H$36,5,FALSE),"Superior a carga horária máxima"&amp;" de "&amp;VLOOKUP(D14,PPC!$B$2:$H$36,4,FALSE)&amp;" a registrar no item"&amp;" "&amp;E14,"OK"))</f>
        <v>OK</v>
      </c>
    </row>
    <row r="15" spans="2:11" ht="178" customHeight="1" x14ac:dyDescent="0.25">
      <c r="B15" s="137" t="str">
        <f>IF(COUNTA(C15)&gt;0,COUNTA(C15)+B14,"")</f>
        <v/>
      </c>
      <c r="C15" s="124"/>
      <c r="D15" s="125"/>
      <c r="E15" s="160" t="str">
        <f>IF(ISERROR(VLOOKUP(D15,PPC!$B$2:$H$36,2,FALSE)),"",VLOOKUP(D15,PPC!$B$2:$H$36,2,FALSE))</f>
        <v/>
      </c>
      <c r="F15" s="131"/>
      <c r="G15" s="132" t="str">
        <f>IF(ISERROR(VLOOKUP(D15,PPC!$B$2:$H$36,7,FALSE)),"",VLOOKUP(D15,PPC!$B$2:$H$36,7,FALSE))</f>
        <v/>
      </c>
      <c r="H15" s="128"/>
      <c r="I15" s="123" t="str">
        <f>IF(ISERROR(VLOOKUP(D15,PPC!$B$2:$H$36,6,FALSE)),"",VLOOKUP(D15,PPC!$B$2:$H$36,6,FALSE))</f>
        <v/>
      </c>
      <c r="J15" s="123" t="str">
        <f>IF(ISERROR(IF(IF(ISERROR(H15/I15),"",ROUND(H15/I15,2))&gt;VLOOKUP(D15,PPC!$B$2:$H$36,5,FALSE),VLOOKUP(D15,PPC!$B$2:$H$36,5,FALSE),IF(ISERROR(H15/I15),"",ROUND(H15/I15,2)))),"",IF(IF(ISERROR(H15/I15),"",ROUND(H15/I15,2))&gt;VLOOKUP(D15,PPC!$B$2:$H$36,5,FALSE),VLOOKUP(D15,PPC!$B$2:$H$36,5,FALSE),IF(ISERROR(H15/I15),"",ROUND(H15/I15,2))))</f>
        <v/>
      </c>
      <c r="K15" s="121" t="str">
        <f>IF(ISERROR(IF(SUMIF($E$14:$E$39,E15,$J$14:$J$39)&gt;VLOOKUP(D15,PPC!$B$2:$H$36,5,FALSE),"Superior a carga horária máxima"&amp;" de "&amp;VLOOKUP(D15,PPC!$B$2:$H$36,4,FALSE)&amp;" a registrar no item"&amp;" "&amp;E15,"OK")),"",IF(SUMIF($E$14:$E$39,E15,$J$14:$J$39)&gt;VLOOKUP(D15,PPC!$B$2:$H$36,5,FALSE),"Superior a carga horária máxima"&amp;" de "&amp;VLOOKUP(D15,PPC!$B$2:$H$36,4,FALSE)&amp;" a registrar no item"&amp;" "&amp;E15,"OK"))</f>
        <v/>
      </c>
    </row>
    <row r="16" spans="2:11" ht="178" customHeight="1" x14ac:dyDescent="0.25">
      <c r="B16" s="137" t="str">
        <f t="shared" ref="B16:B38" si="0">IF(COUNTA(C16)&gt;0,COUNTA(C16)+B15,"")</f>
        <v/>
      </c>
      <c r="C16" s="124"/>
      <c r="D16" s="125"/>
      <c r="E16" s="160" t="str">
        <f>IF(ISERROR(VLOOKUP(D16,PPC!$B$2:$H$36,2,FALSE)),"",VLOOKUP(D16,PPC!$B$2:$H$36,2,FALSE))</f>
        <v/>
      </c>
      <c r="F16" s="131"/>
      <c r="G16" s="132" t="str">
        <f>IF(ISERROR(VLOOKUP(D16,PPC!$B$2:$H$36,7,FALSE)),"",VLOOKUP(D16,PPC!$B$2:$H$36,7,FALSE))</f>
        <v/>
      </c>
      <c r="H16" s="128"/>
      <c r="I16" s="123" t="str">
        <f>IF(ISERROR(VLOOKUP(D16,PPC!$B$2:$H$36,6,FALSE)),"",VLOOKUP(D16,PPC!$B$2:$H$36,6,FALSE))</f>
        <v/>
      </c>
      <c r="J16" s="123" t="str">
        <f>IF(ISERROR(IF(IF(ISERROR(H16/I16),"",ROUND(H16/I16,2))&gt;VLOOKUP(D16,PPC!$B$2:$H$36,5,FALSE),VLOOKUP(D16,PPC!$B$2:$H$36,5,FALSE),IF(ISERROR(H16/I16),"",ROUND(H16/I16,2)))),"",IF(IF(ISERROR(H16/I16),"",ROUND(H16/I16,2))&gt;VLOOKUP(D16,PPC!$B$2:$H$36,5,FALSE),VLOOKUP(D16,PPC!$B$2:$H$36,5,FALSE),IF(ISERROR(H16/I16),"",ROUND(H16/I16,2))))</f>
        <v/>
      </c>
      <c r="K16" s="121" t="str">
        <f>IF(ISERROR(IF(SUMIF($E$14:$E$39,E16,$J$14:$J$39)&gt;VLOOKUP(D16,PPC!$B$2:$H$36,5,FALSE),"Superior a carga horária máxima"&amp;" de "&amp;VLOOKUP(D16,PPC!$B$2:$H$36,4,FALSE)&amp;" a registrar no item"&amp;" "&amp;E16,"OK")),"",IF(SUMIF($E$14:$E$39,E16,$J$14:$J$39)&gt;VLOOKUP(D16,PPC!$B$2:$H$36,5,FALSE),"Superior a carga horária máxima"&amp;" de "&amp;VLOOKUP(D16,PPC!$B$2:$H$36,4,FALSE)&amp;" a registrar no item"&amp;" "&amp;E16,"OK"))</f>
        <v/>
      </c>
    </row>
    <row r="17" spans="2:11" ht="178" customHeight="1" x14ac:dyDescent="0.25">
      <c r="B17" s="137" t="str">
        <f t="shared" si="0"/>
        <v/>
      </c>
      <c r="C17" s="124"/>
      <c r="D17" s="125"/>
      <c r="E17" s="160" t="str">
        <f>IF(ISERROR(VLOOKUP(D17,PPC!$B$2:$H$36,2,FALSE)),"",VLOOKUP(D17,PPC!$B$2:$H$36,2,FALSE))</f>
        <v/>
      </c>
      <c r="F17" s="131"/>
      <c r="G17" s="132" t="str">
        <f>IF(ISERROR(VLOOKUP(D17,PPC!$B$2:$H$36,7,FALSE)),"",VLOOKUP(D17,PPC!$B$2:$H$36,7,FALSE))</f>
        <v/>
      </c>
      <c r="H17" s="128"/>
      <c r="I17" s="123" t="str">
        <f>IF(ISERROR(VLOOKUP(D17,PPC!$B$2:$H$36,6,FALSE)),"",VLOOKUP(D17,PPC!$B$2:$H$36,6,FALSE))</f>
        <v/>
      </c>
      <c r="J17" s="123" t="str">
        <f>IF(ISERROR(IF(IF(ISERROR(H17/I17),"",ROUND(H17/I17,2))&gt;VLOOKUP(D17,PPC!$B$2:$H$36,5,FALSE),VLOOKUP(D17,PPC!$B$2:$H$36,5,FALSE),IF(ISERROR(H17/I17),"",ROUND(H17/I17,2)))),"",IF(IF(ISERROR(H17/I17),"",ROUND(H17/I17,2))&gt;VLOOKUP(D17,PPC!$B$2:$H$36,5,FALSE),VLOOKUP(D17,PPC!$B$2:$H$36,5,FALSE),IF(ISERROR(H17/I17),"",ROUND(H17/I17,2))))</f>
        <v/>
      </c>
      <c r="K17" s="121" t="str">
        <f>IF(ISERROR(IF(SUMIF($E$14:$E$39,E17,$J$14:$J$39)&gt;VLOOKUP(D17,PPC!$B$2:$H$36,5,FALSE),"Superior a carga horária máxima"&amp;" de "&amp;VLOOKUP(D17,PPC!$B$2:$H$36,4,FALSE)&amp;" a registrar no item"&amp;" "&amp;E17,"OK")),"",IF(SUMIF($E$14:$E$39,E17,$J$14:$J$39)&gt;VLOOKUP(D17,PPC!$B$2:$H$36,5,FALSE),"Superior a carga horária máxima"&amp;" de "&amp;VLOOKUP(D17,PPC!$B$2:$H$36,4,FALSE)&amp;" a registrar no item"&amp;" "&amp;E17,"OK"))</f>
        <v/>
      </c>
    </row>
    <row r="18" spans="2:11" ht="178" customHeight="1" x14ac:dyDescent="0.25">
      <c r="B18" s="137" t="str">
        <f t="shared" si="0"/>
        <v/>
      </c>
      <c r="C18" s="124"/>
      <c r="D18" s="125"/>
      <c r="E18" s="160" t="str">
        <f>IF(ISERROR(VLOOKUP(D18,PPC!$B$2:$H$36,2,FALSE)),"",VLOOKUP(D18,PPC!$B$2:$H$36,2,FALSE))</f>
        <v/>
      </c>
      <c r="F18" s="131"/>
      <c r="G18" s="132" t="str">
        <f>IF(ISERROR(VLOOKUP(D18,PPC!$B$2:$H$36,7,FALSE)),"",VLOOKUP(D18,PPC!$B$2:$H$36,7,FALSE))</f>
        <v/>
      </c>
      <c r="H18" s="128"/>
      <c r="I18" s="123" t="str">
        <f>IF(ISERROR(VLOOKUP(D18,PPC!$B$2:$H$36,6,FALSE)),"",VLOOKUP(D18,PPC!$B$2:$H$36,6,FALSE))</f>
        <v/>
      </c>
      <c r="J18" s="123" t="str">
        <f>IF(ISERROR(IF(IF(ISERROR(H18/I18),"",ROUND(H18/I18,2))&gt;VLOOKUP(D18,PPC!$B$2:$H$36,5,FALSE),VLOOKUP(D18,PPC!$B$2:$H$36,5,FALSE),IF(ISERROR(H18/I18),"",ROUND(H18/I18,2)))),"",IF(IF(ISERROR(H18/I18),"",ROUND(H18/I18,2))&gt;VLOOKUP(D18,PPC!$B$2:$H$36,5,FALSE),VLOOKUP(D18,PPC!$B$2:$H$36,5,FALSE),IF(ISERROR(H18/I18),"",ROUND(H18/I18,2))))</f>
        <v/>
      </c>
      <c r="K18" s="121" t="str">
        <f>IF(ISERROR(IF(SUMIF($E$14:$E$39,E18,$J$14:$J$39)&gt;VLOOKUP(D18,PPC!$B$2:$H$36,5,FALSE),"Superior a carga horária máxima"&amp;" de "&amp;VLOOKUP(D18,PPC!$B$2:$H$36,4,FALSE)&amp;" a registrar no item"&amp;" "&amp;E18,"OK")),"",IF(SUMIF($E$14:$E$39,E18,$J$14:$J$39)&gt;VLOOKUP(D18,PPC!$B$2:$H$36,5,FALSE),"Superior a carga horária máxima"&amp;" de "&amp;VLOOKUP(D18,PPC!$B$2:$H$36,4,FALSE)&amp;" a registrar no item"&amp;" "&amp;E18,"OK"))</f>
        <v/>
      </c>
    </row>
    <row r="19" spans="2:11" ht="178" customHeight="1" x14ac:dyDescent="0.25">
      <c r="B19" s="137" t="str">
        <f t="shared" si="0"/>
        <v/>
      </c>
      <c r="C19" s="124"/>
      <c r="D19" s="125"/>
      <c r="E19" s="160" t="str">
        <f>IF(ISERROR(VLOOKUP(D19,PPC!$B$2:$H$36,2,FALSE)),"",VLOOKUP(D19,PPC!$B$2:$H$36,2,FALSE))</f>
        <v/>
      </c>
      <c r="F19" s="131"/>
      <c r="G19" s="132" t="str">
        <f>IF(ISERROR(VLOOKUP(D19,PPC!$B$2:$H$36,7,FALSE)),"",VLOOKUP(D19,PPC!$B$2:$H$36,7,FALSE))</f>
        <v/>
      </c>
      <c r="H19" s="128"/>
      <c r="I19" s="123" t="str">
        <f>IF(ISERROR(VLOOKUP(D19,PPC!$B$2:$H$36,6,FALSE)),"",VLOOKUP(D19,PPC!$B$2:$H$36,6,FALSE))</f>
        <v/>
      </c>
      <c r="J19" s="123" t="str">
        <f>IF(ISERROR(IF(IF(ISERROR(H19/I19),"",ROUND(H19/I19,2))&gt;VLOOKUP(D19,PPC!$B$2:$H$36,5,FALSE),VLOOKUP(D19,PPC!$B$2:$H$36,5,FALSE),IF(ISERROR(H19/I19),"",ROUND(H19/I19,2)))),"",IF(IF(ISERROR(H19/I19),"",ROUND(H19/I19,2))&gt;VLOOKUP(D19,PPC!$B$2:$H$36,5,FALSE),VLOOKUP(D19,PPC!$B$2:$H$36,5,FALSE),IF(ISERROR(H19/I19),"",ROUND(H19/I19,2))))</f>
        <v/>
      </c>
      <c r="K19" s="121" t="str">
        <f>IF(ISERROR(IF(SUMIF($E$14:$E$39,E19,$J$14:$J$39)&gt;VLOOKUP(D19,PPC!$B$2:$H$36,5,FALSE),"Superior a carga horária máxima"&amp;" de "&amp;VLOOKUP(D19,PPC!$B$2:$H$36,4,FALSE)&amp;" a registrar no item"&amp;" "&amp;E19,"OK")),"",IF(SUMIF($E$14:$E$39,E19,$J$14:$J$39)&gt;VLOOKUP(D19,PPC!$B$2:$H$36,5,FALSE),"Superior a carga horária máxima"&amp;" de "&amp;VLOOKUP(D19,PPC!$B$2:$H$36,4,FALSE)&amp;" a registrar no item"&amp;" "&amp;E19,"OK"))</f>
        <v/>
      </c>
    </row>
    <row r="20" spans="2:11" ht="178" customHeight="1" x14ac:dyDescent="0.25">
      <c r="B20" s="137" t="str">
        <f t="shared" si="0"/>
        <v/>
      </c>
      <c r="C20" s="124"/>
      <c r="D20" s="125"/>
      <c r="E20" s="160" t="str">
        <f>IF(ISERROR(VLOOKUP(D20,PPC!$B$2:$H$36,2,FALSE)),"",VLOOKUP(D20,PPC!$B$2:$H$36,2,FALSE))</f>
        <v/>
      </c>
      <c r="F20" s="131"/>
      <c r="G20" s="132" t="str">
        <f>IF(ISERROR(VLOOKUP(D20,PPC!$B$2:$H$36,7,FALSE)),"",VLOOKUP(D20,PPC!$B$2:$H$36,7,FALSE))</f>
        <v/>
      </c>
      <c r="H20" s="128"/>
      <c r="I20" s="123" t="str">
        <f>IF(ISERROR(VLOOKUP(D20,PPC!$B$2:$H$36,6,FALSE)),"",VLOOKUP(D20,PPC!$B$2:$H$36,6,FALSE))</f>
        <v/>
      </c>
      <c r="J20" s="123" t="str">
        <f>IF(ISERROR(IF(IF(ISERROR(H20/I20),"",ROUND(H20/I20,2))&gt;VLOOKUP(D20,PPC!$B$2:$H$36,5,FALSE),VLOOKUP(D20,PPC!$B$2:$H$36,5,FALSE),IF(ISERROR(H20/I20),"",ROUND(H20/I20,2)))),"",IF(IF(ISERROR(H20/I20),"",ROUND(H20/I20,2))&gt;VLOOKUP(D20,PPC!$B$2:$H$36,5,FALSE),VLOOKUP(D20,PPC!$B$2:$H$36,5,FALSE),IF(ISERROR(H20/I20),"",ROUND(H20/I20,2))))</f>
        <v/>
      </c>
      <c r="K20" s="121" t="str">
        <f>IF(ISERROR(IF(SUMIF($E$14:$E$39,E20,$J$14:$J$39)&gt;VLOOKUP(D20,PPC!$B$2:$H$36,5,FALSE),"Superior a carga horária máxima"&amp;" de "&amp;VLOOKUP(D20,PPC!$B$2:$H$36,4,FALSE)&amp;" a registrar no item"&amp;" "&amp;E20,"OK")),"",IF(SUMIF($E$14:$E$39,E20,$J$14:$J$39)&gt;VLOOKUP(D20,PPC!$B$2:$H$36,5,FALSE),"Superior a carga horária máxima"&amp;" de "&amp;VLOOKUP(D20,PPC!$B$2:$H$36,4,FALSE)&amp;" a registrar no item"&amp;" "&amp;E20,"OK"))</f>
        <v/>
      </c>
    </row>
    <row r="21" spans="2:11" ht="178" customHeight="1" x14ac:dyDescent="0.25">
      <c r="B21" s="137" t="str">
        <f t="shared" si="0"/>
        <v/>
      </c>
      <c r="C21" s="124"/>
      <c r="D21" s="125"/>
      <c r="E21" s="160" t="str">
        <f>IF(ISERROR(VLOOKUP(D21,PPC!$B$2:$H$36,2,FALSE)),"",VLOOKUP(D21,PPC!$B$2:$H$36,2,FALSE))</f>
        <v/>
      </c>
      <c r="F21" s="131"/>
      <c r="G21" s="132" t="str">
        <f>IF(ISERROR(VLOOKUP(D21,PPC!$B$2:$H$36,7,FALSE)),"",VLOOKUP(D21,PPC!$B$2:$H$36,7,FALSE))</f>
        <v/>
      </c>
      <c r="H21" s="128"/>
      <c r="I21" s="123" t="str">
        <f>IF(ISERROR(VLOOKUP(D21,PPC!$B$2:$H$36,6,FALSE)),"",VLOOKUP(D21,PPC!$B$2:$H$36,6,FALSE))</f>
        <v/>
      </c>
      <c r="J21" s="123" t="str">
        <f>IF(ISERROR(IF(IF(ISERROR(H21/I21),"",ROUND(H21/I21,2))&gt;VLOOKUP(D21,PPC!$B$2:$H$36,5,FALSE),VLOOKUP(D21,PPC!$B$2:$H$36,5,FALSE),IF(ISERROR(H21/I21),"",ROUND(H21/I21,2)))),"",IF(IF(ISERROR(H21/I21),"",ROUND(H21/I21,2))&gt;VLOOKUP(D21,PPC!$B$2:$H$36,5,FALSE),VLOOKUP(D21,PPC!$B$2:$H$36,5,FALSE),IF(ISERROR(H21/I21),"",ROUND(H21/I21,2))))</f>
        <v/>
      </c>
      <c r="K21" s="121" t="str">
        <f>IF(ISERROR(IF(SUMIF($E$14:$E$39,E21,$J$14:$J$39)&gt;VLOOKUP(D21,PPC!$B$2:$H$36,5,FALSE),"Superior a carga horária máxima"&amp;" de "&amp;VLOOKUP(D21,PPC!$B$2:$H$36,4,FALSE)&amp;" a registrar no item"&amp;" "&amp;E21,"OK")),"",IF(SUMIF($E$14:$E$39,E21,$J$14:$J$39)&gt;VLOOKUP(D21,PPC!$B$2:$H$36,5,FALSE),"Superior a carga horária máxima"&amp;" de "&amp;VLOOKUP(D21,PPC!$B$2:$H$36,4,FALSE)&amp;" a registrar no item"&amp;" "&amp;E21,"OK"))</f>
        <v/>
      </c>
    </row>
    <row r="22" spans="2:11" ht="178" customHeight="1" x14ac:dyDescent="0.25">
      <c r="B22" s="137" t="str">
        <f t="shared" si="0"/>
        <v/>
      </c>
      <c r="C22" s="124"/>
      <c r="D22" s="125"/>
      <c r="E22" s="160" t="str">
        <f>IF(ISERROR(VLOOKUP(D22,PPC!$B$2:$H$36,2,FALSE)),"",VLOOKUP(D22,PPC!$B$2:$H$36,2,FALSE))</f>
        <v/>
      </c>
      <c r="F22" s="131"/>
      <c r="G22" s="132" t="str">
        <f>IF(ISERROR(VLOOKUP(D22,PPC!$B$2:$H$36,7,FALSE)),"",VLOOKUP(D22,PPC!$B$2:$H$36,7,FALSE))</f>
        <v/>
      </c>
      <c r="H22" s="128"/>
      <c r="I22" s="123" t="str">
        <f>IF(ISERROR(VLOOKUP(D22,PPC!$B$2:$H$36,6,FALSE)),"",VLOOKUP(D22,PPC!$B$2:$H$36,6,FALSE))</f>
        <v/>
      </c>
      <c r="J22" s="123" t="str">
        <f>IF(ISERROR(IF(IF(ISERROR(H22/I22),"",ROUND(H22/I22,2))&gt;VLOOKUP(D22,PPC!$B$2:$H$36,5,FALSE),VLOOKUP(D22,PPC!$B$2:$H$36,5,FALSE),IF(ISERROR(H22/I22),"",ROUND(H22/I22,2)))),"",IF(IF(ISERROR(H22/I22),"",ROUND(H22/I22,2))&gt;VLOOKUP(D22,PPC!$B$2:$H$36,5,FALSE),VLOOKUP(D22,PPC!$B$2:$H$36,5,FALSE),IF(ISERROR(H22/I22),"",ROUND(H22/I22,2))))</f>
        <v/>
      </c>
      <c r="K22" s="121" t="str">
        <f>IF(ISERROR(IF(SUMIF($E$14:$E$39,E22,$J$14:$J$39)&gt;VLOOKUP(D22,PPC!$B$2:$H$36,5,FALSE),"Superior a carga horária máxima"&amp;" de "&amp;VLOOKUP(D22,PPC!$B$2:$H$36,4,FALSE)&amp;" a registrar no item"&amp;" "&amp;E22,"OK")),"",IF(SUMIF($E$14:$E$39,E22,$J$14:$J$39)&gt;VLOOKUP(D22,PPC!$B$2:$H$36,5,FALSE),"Superior a carga horária máxima"&amp;" de "&amp;VLOOKUP(D22,PPC!$B$2:$H$36,4,FALSE)&amp;" a registrar no item"&amp;" "&amp;E22,"OK"))</f>
        <v/>
      </c>
    </row>
    <row r="23" spans="2:11" ht="178" customHeight="1" x14ac:dyDescent="0.25">
      <c r="B23" s="137" t="str">
        <f t="shared" si="0"/>
        <v/>
      </c>
      <c r="C23" s="124"/>
      <c r="D23" s="125"/>
      <c r="E23" s="160" t="str">
        <f>IF(ISERROR(VLOOKUP(D23,PPC!$B$2:$H$36,2,FALSE)),"",VLOOKUP(D23,PPC!$B$2:$H$36,2,FALSE))</f>
        <v/>
      </c>
      <c r="F23" s="131"/>
      <c r="G23" s="132" t="str">
        <f>IF(ISERROR(VLOOKUP(D23,PPC!$B$2:$H$36,7,FALSE)),"",VLOOKUP(D23,PPC!$B$2:$H$36,7,FALSE))</f>
        <v/>
      </c>
      <c r="H23" s="128"/>
      <c r="I23" s="123" t="str">
        <f>IF(ISERROR(VLOOKUP(D23,PPC!$B$2:$H$36,6,FALSE)),"",VLOOKUP(D23,PPC!$B$2:$H$36,6,FALSE))</f>
        <v/>
      </c>
      <c r="J23" s="123" t="str">
        <f>IF(ISERROR(IF(IF(ISERROR(H23/I23),"",ROUND(H23/I23,2))&gt;VLOOKUP(D23,PPC!$B$2:$H$36,5,FALSE),VLOOKUP(D23,PPC!$B$2:$H$36,5,FALSE),IF(ISERROR(H23/I23),"",ROUND(H23/I23,2)))),"",IF(IF(ISERROR(H23/I23),"",ROUND(H23/I23,2))&gt;VLOOKUP(D23,PPC!$B$2:$H$36,5,FALSE),VLOOKUP(D23,PPC!$B$2:$H$36,5,FALSE),IF(ISERROR(H23/I23),"",ROUND(H23/I23,2))))</f>
        <v/>
      </c>
      <c r="K23" s="121" t="str">
        <f>IF(ISERROR(IF(SUMIF($E$14:$E$39,E23,$J$14:$J$39)&gt;VLOOKUP(D23,PPC!$B$2:$H$36,5,FALSE),"Superior a carga horária máxima"&amp;" de "&amp;VLOOKUP(D23,PPC!$B$2:$H$36,4,FALSE)&amp;" a registrar no item"&amp;" "&amp;E23,"OK")),"",IF(SUMIF($E$14:$E$39,E23,$J$14:$J$39)&gt;VLOOKUP(D23,PPC!$B$2:$H$36,5,FALSE),"Superior a carga horária máxima"&amp;" de "&amp;VLOOKUP(D23,PPC!$B$2:$H$36,4,FALSE)&amp;" a registrar no item"&amp;" "&amp;E23,"OK"))</f>
        <v/>
      </c>
    </row>
    <row r="24" spans="2:11" ht="178" customHeight="1" x14ac:dyDescent="0.25">
      <c r="B24" s="137" t="str">
        <f t="shared" si="0"/>
        <v/>
      </c>
      <c r="C24" s="124"/>
      <c r="D24" s="125"/>
      <c r="E24" s="160" t="str">
        <f>IF(ISERROR(VLOOKUP(D24,PPC!$B$2:$H$36,2,FALSE)),"",VLOOKUP(D24,PPC!$B$2:$H$36,2,FALSE))</f>
        <v/>
      </c>
      <c r="F24" s="131"/>
      <c r="G24" s="132" t="str">
        <f>IF(ISERROR(VLOOKUP(D24,PPC!$B$2:$H$36,7,FALSE)),"",VLOOKUP(D24,PPC!$B$2:$H$36,7,FALSE))</f>
        <v/>
      </c>
      <c r="H24" s="128"/>
      <c r="I24" s="123" t="str">
        <f>IF(ISERROR(VLOOKUP(D24,PPC!$B$2:$H$36,6,FALSE)),"",VLOOKUP(D24,PPC!$B$2:$H$36,6,FALSE))</f>
        <v/>
      </c>
      <c r="J24" s="123" t="str">
        <f>IF(ISERROR(IF(IF(ISERROR(H24/I24),"",ROUND(H24/I24,2))&gt;VLOOKUP(D24,PPC!$B$2:$H$36,5,FALSE),VLOOKUP(D24,PPC!$B$2:$H$36,5,FALSE),IF(ISERROR(H24/I24),"",ROUND(H24/I24,2)))),"",IF(IF(ISERROR(H24/I24),"",ROUND(H24/I24,2))&gt;VLOOKUP(D24,PPC!$B$2:$H$36,5,FALSE),VLOOKUP(D24,PPC!$B$2:$H$36,5,FALSE),IF(ISERROR(H24/I24),"",ROUND(H24/I24,2))))</f>
        <v/>
      </c>
      <c r="K24" s="121" t="str">
        <f>IF(ISERROR(IF(SUMIF($E$14:$E$39,E24,$J$14:$J$39)&gt;VLOOKUP(D24,PPC!$B$2:$H$36,5,FALSE),"Superior a carga horária máxima"&amp;" de "&amp;VLOOKUP(D24,PPC!$B$2:$H$36,4,FALSE)&amp;" a registrar no item"&amp;" "&amp;E24,"OK")),"",IF(SUMIF($E$14:$E$39,E24,$J$14:$J$39)&gt;VLOOKUP(D24,PPC!$B$2:$H$36,5,FALSE),"Superior a carga horária máxima"&amp;" de "&amp;VLOOKUP(D24,PPC!$B$2:$H$36,4,FALSE)&amp;" a registrar no item"&amp;" "&amp;E24,"OK"))</f>
        <v/>
      </c>
    </row>
    <row r="25" spans="2:11" ht="178" customHeight="1" x14ac:dyDescent="0.25">
      <c r="B25" s="137" t="str">
        <f t="shared" si="0"/>
        <v/>
      </c>
      <c r="C25" s="124"/>
      <c r="D25" s="125"/>
      <c r="E25" s="160" t="str">
        <f>IF(ISERROR(VLOOKUP(D25,PPC!$B$2:$H$36,2,FALSE)),"",VLOOKUP(D25,PPC!$B$2:$H$36,2,FALSE))</f>
        <v/>
      </c>
      <c r="F25" s="131"/>
      <c r="G25" s="132" t="str">
        <f>IF(ISERROR(VLOOKUP(D25,PPC!$B$2:$H$36,7,FALSE)),"",VLOOKUP(D25,PPC!$B$2:$H$36,7,FALSE))</f>
        <v/>
      </c>
      <c r="H25" s="128"/>
      <c r="I25" s="123" t="str">
        <f>IF(ISERROR(VLOOKUP(D25,PPC!$B$2:$H$36,6,FALSE)),"",VLOOKUP(D25,PPC!$B$2:$H$36,6,FALSE))</f>
        <v/>
      </c>
      <c r="J25" s="123" t="str">
        <f>IF(ISERROR(IF(IF(ISERROR(H25/I25),"",ROUND(H25/I25,2))&gt;VLOOKUP(D25,PPC!$B$2:$H$36,5,FALSE),VLOOKUP(D25,PPC!$B$2:$H$36,5,FALSE),IF(ISERROR(H25/I25),"",ROUND(H25/I25,2)))),"",IF(IF(ISERROR(H25/I25),"",ROUND(H25/I25,2))&gt;VLOOKUP(D25,PPC!$B$2:$H$36,5,FALSE),VLOOKUP(D25,PPC!$B$2:$H$36,5,FALSE),IF(ISERROR(H25/I25),"",ROUND(H25/I25,2))))</f>
        <v/>
      </c>
      <c r="K25" s="121" t="str">
        <f>IF(ISERROR(IF(SUMIF($E$14:$E$39,E25,$J$14:$J$39)&gt;VLOOKUP(D25,PPC!$B$2:$H$36,5,FALSE),"Superior a carga horária máxima"&amp;" de "&amp;VLOOKUP(D25,PPC!$B$2:$H$36,4,FALSE)&amp;" a registrar no item"&amp;" "&amp;E25,"OK")),"",IF(SUMIF($E$14:$E$39,E25,$J$14:$J$39)&gt;VLOOKUP(D25,PPC!$B$2:$H$36,5,FALSE),"Superior a carga horária máxima"&amp;" de "&amp;VLOOKUP(D25,PPC!$B$2:$H$36,4,FALSE)&amp;" a registrar no item"&amp;" "&amp;E25,"OK"))</f>
        <v/>
      </c>
    </row>
    <row r="26" spans="2:11" ht="178" customHeight="1" x14ac:dyDescent="0.25">
      <c r="B26" s="137" t="str">
        <f t="shared" si="0"/>
        <v/>
      </c>
      <c r="C26" s="124"/>
      <c r="D26" s="125"/>
      <c r="E26" s="160" t="str">
        <f>IF(ISERROR(VLOOKUP(D26,PPC!$B$2:$H$36,2,FALSE)),"",VLOOKUP(D26,PPC!$B$2:$H$36,2,FALSE))</f>
        <v/>
      </c>
      <c r="F26" s="131"/>
      <c r="G26" s="132" t="str">
        <f>IF(ISERROR(VLOOKUP(D26,PPC!$B$2:$H$36,7,FALSE)),"",VLOOKUP(D26,PPC!$B$2:$H$36,7,FALSE))</f>
        <v/>
      </c>
      <c r="H26" s="128"/>
      <c r="I26" s="123" t="str">
        <f>IF(ISERROR(VLOOKUP(D26,PPC!$B$2:$H$36,6,FALSE)),"",VLOOKUP(D26,PPC!$B$2:$H$36,6,FALSE))</f>
        <v/>
      </c>
      <c r="J26" s="123" t="str">
        <f>IF(ISERROR(IF(IF(ISERROR(H26/I26),"",ROUND(H26/I26,2))&gt;VLOOKUP(D26,PPC!$B$2:$H$36,5,FALSE),VLOOKUP(D26,PPC!$B$2:$H$36,5,FALSE),IF(ISERROR(H26/I26),"",ROUND(H26/I26,2)))),"",IF(IF(ISERROR(H26/I26),"",ROUND(H26/I26,2))&gt;VLOOKUP(D26,PPC!$B$2:$H$36,5,FALSE),VLOOKUP(D26,PPC!$B$2:$H$36,5,FALSE),IF(ISERROR(H26/I26),"",ROUND(H26/I26,2))))</f>
        <v/>
      </c>
      <c r="K26" s="121" t="str">
        <f>IF(ISERROR(IF(SUMIF($E$14:$E$39,E26,$J$14:$J$39)&gt;VLOOKUP(D26,PPC!$B$2:$H$36,5,FALSE),"Superior a carga horária máxima"&amp;" de "&amp;VLOOKUP(D26,PPC!$B$2:$H$36,4,FALSE)&amp;" a registrar no item"&amp;" "&amp;E26,"OK")),"",IF(SUMIF($E$14:$E$39,E26,$J$14:$J$39)&gt;VLOOKUP(D26,PPC!$B$2:$H$36,5,FALSE),"Superior a carga horária máxima"&amp;" de "&amp;VLOOKUP(D26,PPC!$B$2:$H$36,4,FALSE)&amp;" a registrar no item"&amp;" "&amp;E26,"OK"))</f>
        <v/>
      </c>
    </row>
    <row r="27" spans="2:11" ht="178" customHeight="1" x14ac:dyDescent="0.25">
      <c r="B27" s="137" t="str">
        <f t="shared" si="0"/>
        <v/>
      </c>
      <c r="C27" s="124"/>
      <c r="D27" s="125"/>
      <c r="E27" s="160" t="str">
        <f>IF(ISERROR(VLOOKUP(D27,PPC!$B$2:$H$36,2,FALSE)),"",VLOOKUP(D27,PPC!$B$2:$H$36,2,FALSE))</f>
        <v/>
      </c>
      <c r="F27" s="131"/>
      <c r="G27" s="132" t="str">
        <f>IF(ISERROR(VLOOKUP(D27,PPC!$B$2:$H$36,7,FALSE)),"",VLOOKUP(D27,PPC!$B$2:$H$36,7,FALSE))</f>
        <v/>
      </c>
      <c r="H27" s="128"/>
      <c r="I27" s="123" t="str">
        <f>IF(ISERROR(VLOOKUP(D27,PPC!$B$2:$H$36,6,FALSE)),"",VLOOKUP(D27,PPC!$B$2:$H$36,6,FALSE))</f>
        <v/>
      </c>
      <c r="J27" s="123" t="str">
        <f>IF(ISERROR(IF(IF(ISERROR(H27/I27),"",ROUND(H27/I27,2))&gt;VLOOKUP(D27,PPC!$B$2:$H$36,5,FALSE),VLOOKUP(D27,PPC!$B$2:$H$36,5,FALSE),IF(ISERROR(H27/I27),"",ROUND(H27/I27,2)))),"",IF(IF(ISERROR(H27/I27),"",ROUND(H27/I27,2))&gt;VLOOKUP(D27,PPC!$B$2:$H$36,5,FALSE),VLOOKUP(D27,PPC!$B$2:$H$36,5,FALSE),IF(ISERROR(H27/I27),"",ROUND(H27/I27,2))))</f>
        <v/>
      </c>
      <c r="K27" s="121" t="str">
        <f>IF(ISERROR(IF(SUMIF($E$14:$E$39,E27,$J$14:$J$39)&gt;VLOOKUP(D27,PPC!$B$2:$H$36,5,FALSE),"Superior a carga horária máxima"&amp;" de "&amp;VLOOKUP(D27,PPC!$B$2:$H$36,4,FALSE)&amp;" a registrar no item"&amp;" "&amp;E27,"OK")),"",IF(SUMIF($E$14:$E$39,E27,$J$14:$J$39)&gt;VLOOKUP(D27,PPC!$B$2:$H$36,5,FALSE),"Superior a carga horária máxima"&amp;" de "&amp;VLOOKUP(D27,PPC!$B$2:$H$36,4,FALSE)&amp;" a registrar no item"&amp;" "&amp;E27,"OK"))</f>
        <v/>
      </c>
    </row>
    <row r="28" spans="2:11" ht="178" customHeight="1" x14ac:dyDescent="0.25">
      <c r="B28" s="137" t="str">
        <f t="shared" si="0"/>
        <v/>
      </c>
      <c r="C28" s="124"/>
      <c r="D28" s="125"/>
      <c r="E28" s="160" t="str">
        <f>IF(ISERROR(VLOOKUP(D28,PPC!$B$2:$H$36,2,FALSE)),"",VLOOKUP(D28,PPC!$B$2:$H$36,2,FALSE))</f>
        <v/>
      </c>
      <c r="F28" s="131"/>
      <c r="G28" s="132" t="str">
        <f>IF(ISERROR(VLOOKUP(D28,PPC!$B$2:$H$36,7,FALSE)),"",VLOOKUP(D28,PPC!$B$2:$H$36,7,FALSE))</f>
        <v/>
      </c>
      <c r="H28" s="128"/>
      <c r="I28" s="123" t="str">
        <f>IF(ISERROR(VLOOKUP(D28,PPC!$B$2:$H$36,6,FALSE)),"",VLOOKUP(D28,PPC!$B$2:$H$36,6,FALSE))</f>
        <v/>
      </c>
      <c r="J28" s="123" t="str">
        <f>IF(ISERROR(IF(IF(ISERROR(H28/I28),"",ROUND(H28/I28,2))&gt;VLOOKUP(D28,PPC!$B$2:$H$36,5,FALSE),VLOOKUP(D28,PPC!$B$2:$H$36,5,FALSE),IF(ISERROR(H28/I28),"",ROUND(H28/I28,2)))),"",IF(IF(ISERROR(H28/I28),"",ROUND(H28/I28,2))&gt;VLOOKUP(D28,PPC!$B$2:$H$36,5,FALSE),VLOOKUP(D28,PPC!$B$2:$H$36,5,FALSE),IF(ISERROR(H28/I28),"",ROUND(H28/I28,2))))</f>
        <v/>
      </c>
      <c r="K28" s="121" t="str">
        <f>IF(ISERROR(IF(SUMIF($E$14:$E$39,E28,$J$14:$J$39)&gt;VLOOKUP(D28,PPC!$B$2:$H$36,5,FALSE),"Superior a carga horária máxima"&amp;" de "&amp;VLOOKUP(D28,PPC!$B$2:$H$36,4,FALSE)&amp;" a registrar no item"&amp;" "&amp;E28,"OK")),"",IF(SUMIF($E$14:$E$39,E28,$J$14:$J$39)&gt;VLOOKUP(D28,PPC!$B$2:$H$36,5,FALSE),"Superior a carga horária máxima"&amp;" de "&amp;VLOOKUP(D28,PPC!$B$2:$H$36,4,FALSE)&amp;" a registrar no item"&amp;" "&amp;E28,"OK"))</f>
        <v/>
      </c>
    </row>
    <row r="29" spans="2:11" ht="178" customHeight="1" x14ac:dyDescent="0.25">
      <c r="B29" s="137" t="str">
        <f t="shared" si="0"/>
        <v/>
      </c>
      <c r="C29" s="124"/>
      <c r="D29" s="125"/>
      <c r="E29" s="160" t="str">
        <f>IF(ISERROR(VLOOKUP(D29,PPC!$B$2:$H$36,2,FALSE)),"",VLOOKUP(D29,PPC!$B$2:$H$36,2,FALSE))</f>
        <v/>
      </c>
      <c r="F29" s="131"/>
      <c r="G29" s="132" t="str">
        <f>IF(ISERROR(VLOOKUP(D29,PPC!$B$2:$H$36,7,FALSE)),"",VLOOKUP(D29,PPC!$B$2:$H$36,7,FALSE))</f>
        <v/>
      </c>
      <c r="H29" s="128"/>
      <c r="I29" s="123" t="str">
        <f>IF(ISERROR(VLOOKUP(D29,PPC!$B$2:$H$36,6,FALSE)),"",VLOOKUP(D29,PPC!$B$2:$H$36,6,FALSE))</f>
        <v/>
      </c>
      <c r="J29" s="123" t="str">
        <f>IF(ISERROR(IF(IF(ISERROR(H29/I29),"",ROUND(H29/I29,2))&gt;VLOOKUP(D29,PPC!$B$2:$H$36,5,FALSE),VLOOKUP(D29,PPC!$B$2:$H$36,5,FALSE),IF(ISERROR(H29/I29),"",ROUND(H29/I29,2)))),"",IF(IF(ISERROR(H29/I29),"",ROUND(H29/I29,2))&gt;VLOOKUP(D29,PPC!$B$2:$H$36,5,FALSE),VLOOKUP(D29,PPC!$B$2:$H$36,5,FALSE),IF(ISERROR(H29/I29),"",ROUND(H29/I29,2))))</f>
        <v/>
      </c>
      <c r="K29" s="121" t="str">
        <f>IF(ISERROR(IF(SUMIF($E$14:$E$39,E29,$J$14:$J$39)&gt;VLOOKUP(D29,PPC!$B$2:$H$36,5,FALSE),"Superior a carga horária máxima"&amp;" de "&amp;VLOOKUP(D29,PPC!$B$2:$H$36,4,FALSE)&amp;" a registrar no item"&amp;" "&amp;E29,"OK")),"",IF(SUMIF($E$14:$E$39,E29,$J$14:$J$39)&gt;VLOOKUP(D29,PPC!$B$2:$H$36,5,FALSE),"Superior a carga horária máxima"&amp;" de "&amp;VLOOKUP(D29,PPC!$B$2:$H$36,4,FALSE)&amp;" a registrar no item"&amp;" "&amp;E29,"OK"))</f>
        <v/>
      </c>
    </row>
    <row r="30" spans="2:11" ht="178" customHeight="1" x14ac:dyDescent="0.25">
      <c r="B30" s="137" t="str">
        <f t="shared" si="0"/>
        <v/>
      </c>
      <c r="C30" s="124"/>
      <c r="D30" s="125"/>
      <c r="E30" s="160" t="str">
        <f>IF(ISERROR(VLOOKUP(D30,PPC!$B$2:$H$36,2,FALSE)),"",VLOOKUP(D30,PPC!$B$2:$H$36,2,FALSE))</f>
        <v/>
      </c>
      <c r="F30" s="131"/>
      <c r="G30" s="132" t="str">
        <f>IF(ISERROR(VLOOKUP(D30,PPC!$B$2:$H$36,7,FALSE)),"",VLOOKUP(D30,PPC!$B$2:$H$36,7,FALSE))</f>
        <v/>
      </c>
      <c r="H30" s="128"/>
      <c r="I30" s="123" t="str">
        <f>IF(ISERROR(VLOOKUP(D30,PPC!$B$2:$H$36,6,FALSE)),"",VLOOKUP(D30,PPC!$B$2:$H$36,6,FALSE))</f>
        <v/>
      </c>
      <c r="J30" s="123" t="str">
        <f>IF(ISERROR(IF(IF(ISERROR(H30/I30),"",ROUND(H30/I30,2))&gt;VLOOKUP(D30,PPC!$B$2:$H$36,5,FALSE),VLOOKUP(D30,PPC!$B$2:$H$36,5,FALSE),IF(ISERROR(H30/I30),"",ROUND(H30/I30,2)))),"",IF(IF(ISERROR(H30/I30),"",ROUND(H30/I30,2))&gt;VLOOKUP(D30,PPC!$B$2:$H$36,5,FALSE),VLOOKUP(D30,PPC!$B$2:$H$36,5,FALSE),IF(ISERROR(H30/I30),"",ROUND(H30/I30,2))))</f>
        <v/>
      </c>
      <c r="K30" s="121" t="str">
        <f>IF(ISERROR(IF(SUMIF($E$14:$E$39,E30,$J$14:$J$39)&gt;VLOOKUP(D30,PPC!$B$2:$H$36,5,FALSE),"Superior a carga horária máxima"&amp;" de "&amp;VLOOKUP(D30,PPC!$B$2:$H$36,4,FALSE)&amp;" a registrar no item"&amp;" "&amp;E30,"OK")),"",IF(SUMIF($E$14:$E$39,E30,$J$14:$J$39)&gt;VLOOKUP(D30,PPC!$B$2:$H$36,5,FALSE),"Superior a carga horária máxima"&amp;" de "&amp;VLOOKUP(D30,PPC!$B$2:$H$36,4,FALSE)&amp;" a registrar no item"&amp;" "&amp;E30,"OK"))</f>
        <v/>
      </c>
    </row>
    <row r="31" spans="2:11" ht="178" customHeight="1" x14ac:dyDescent="0.25">
      <c r="B31" s="137" t="str">
        <f t="shared" si="0"/>
        <v/>
      </c>
      <c r="C31" s="124"/>
      <c r="D31" s="125"/>
      <c r="E31" s="160" t="str">
        <f>IF(ISERROR(VLOOKUP(D31,PPC!$B$2:$H$36,2,FALSE)),"",VLOOKUP(D31,PPC!$B$2:$H$36,2,FALSE))</f>
        <v/>
      </c>
      <c r="F31" s="131"/>
      <c r="G31" s="132" t="str">
        <f>IF(ISERROR(VLOOKUP(D31,PPC!$B$2:$H$36,7,FALSE)),"",VLOOKUP(D31,PPC!$B$2:$H$36,7,FALSE))</f>
        <v/>
      </c>
      <c r="H31" s="128"/>
      <c r="I31" s="123" t="str">
        <f>IF(ISERROR(VLOOKUP(D31,PPC!$B$2:$H$36,6,FALSE)),"",VLOOKUP(D31,PPC!$B$2:$H$36,6,FALSE))</f>
        <v/>
      </c>
      <c r="J31" s="123" t="str">
        <f>IF(ISERROR(IF(IF(ISERROR(H31/I31),"",ROUND(H31/I31,2))&gt;VLOOKUP(D31,PPC!$B$2:$H$36,5,FALSE),VLOOKUP(D31,PPC!$B$2:$H$36,5,FALSE),IF(ISERROR(H31/I31),"",ROUND(H31/I31,2)))),"",IF(IF(ISERROR(H31/I31),"",ROUND(H31/I31,2))&gt;VLOOKUP(D31,PPC!$B$2:$H$36,5,FALSE),VLOOKUP(D31,PPC!$B$2:$H$36,5,FALSE),IF(ISERROR(H31/I31),"",ROUND(H31/I31,2))))</f>
        <v/>
      </c>
      <c r="K31" s="121" t="str">
        <f>IF(ISERROR(IF(SUMIF($E$14:$E$39,E31,$J$14:$J$39)&gt;VLOOKUP(D31,PPC!$B$2:$H$36,5,FALSE),"Superior a carga horária máxima"&amp;" de "&amp;VLOOKUP(D31,PPC!$B$2:$H$36,4,FALSE)&amp;" a registrar no item"&amp;" "&amp;E31,"OK")),"",IF(SUMIF($E$14:$E$39,E31,$J$14:$J$39)&gt;VLOOKUP(D31,PPC!$B$2:$H$36,5,FALSE),"Superior a carga horária máxima"&amp;" de "&amp;VLOOKUP(D31,PPC!$B$2:$H$36,4,FALSE)&amp;" a registrar no item"&amp;" "&amp;E31,"OK"))</f>
        <v/>
      </c>
    </row>
    <row r="32" spans="2:11" ht="178" customHeight="1" x14ac:dyDescent="0.25">
      <c r="B32" s="137" t="str">
        <f t="shared" si="0"/>
        <v/>
      </c>
      <c r="C32" s="124"/>
      <c r="D32" s="125"/>
      <c r="E32" s="160" t="str">
        <f>IF(ISERROR(VLOOKUP(D32,PPC!$B$2:$H$36,2,FALSE)),"",VLOOKUP(D32,PPC!$B$2:$H$36,2,FALSE))</f>
        <v/>
      </c>
      <c r="F32" s="131"/>
      <c r="G32" s="132" t="str">
        <f>IF(ISERROR(VLOOKUP(D32,PPC!$B$2:$H$36,7,FALSE)),"",VLOOKUP(D32,PPC!$B$2:$H$36,7,FALSE))</f>
        <v/>
      </c>
      <c r="H32" s="128"/>
      <c r="I32" s="123" t="str">
        <f>IF(ISERROR(VLOOKUP(D32,PPC!$B$2:$H$36,6,FALSE)),"",VLOOKUP(D32,PPC!$B$2:$H$36,6,FALSE))</f>
        <v/>
      </c>
      <c r="J32" s="123" t="str">
        <f>IF(ISERROR(IF(IF(ISERROR(H32/I32),"",ROUND(H32/I32,2))&gt;VLOOKUP(D32,PPC!$B$2:$H$36,5,FALSE),VLOOKUP(D32,PPC!$B$2:$H$36,5,FALSE),IF(ISERROR(H32/I32),"",ROUND(H32/I32,2)))),"",IF(IF(ISERROR(H32/I32),"",ROUND(H32/I32,2))&gt;VLOOKUP(D32,PPC!$B$2:$H$36,5,FALSE),VLOOKUP(D32,PPC!$B$2:$H$36,5,FALSE),IF(ISERROR(H32/I32),"",ROUND(H32/I32,2))))</f>
        <v/>
      </c>
      <c r="K32" s="121" t="str">
        <f>IF(ISERROR(IF(SUMIF($E$14:$E$39,E32,$J$14:$J$39)&gt;VLOOKUP(D32,PPC!$B$2:$H$36,5,FALSE),"Superior a carga horária máxima"&amp;" de "&amp;VLOOKUP(D32,PPC!$B$2:$H$36,4,FALSE)&amp;" a registrar no item"&amp;" "&amp;E32,"OK")),"",IF(SUMIF($E$14:$E$39,E32,$J$14:$J$39)&gt;VLOOKUP(D32,PPC!$B$2:$H$36,5,FALSE),"Superior a carga horária máxima"&amp;" de "&amp;VLOOKUP(D32,PPC!$B$2:$H$36,4,FALSE)&amp;" a registrar no item"&amp;" "&amp;E32,"OK"))</f>
        <v/>
      </c>
    </row>
    <row r="33" spans="2:11" ht="178" customHeight="1" x14ac:dyDescent="0.25">
      <c r="B33" s="137" t="str">
        <f t="shared" si="0"/>
        <v/>
      </c>
      <c r="C33" s="124"/>
      <c r="D33" s="125"/>
      <c r="E33" s="160" t="str">
        <f>IF(ISERROR(VLOOKUP(D33,PPC!$B$2:$H$36,2,FALSE)),"",VLOOKUP(D33,PPC!$B$2:$H$36,2,FALSE))</f>
        <v/>
      </c>
      <c r="F33" s="131"/>
      <c r="G33" s="132" t="str">
        <f>IF(ISERROR(VLOOKUP(D33,PPC!$B$2:$H$36,7,FALSE)),"",VLOOKUP(D33,PPC!$B$2:$H$36,7,FALSE))</f>
        <v/>
      </c>
      <c r="H33" s="128"/>
      <c r="I33" s="123" t="str">
        <f>IF(ISERROR(VLOOKUP(D33,PPC!$B$2:$H$36,6,FALSE)),"",VLOOKUP(D33,PPC!$B$2:$H$36,6,FALSE))</f>
        <v/>
      </c>
      <c r="J33" s="123" t="str">
        <f>IF(ISERROR(IF(IF(ISERROR(H33/I33),"",ROUND(H33/I33,2))&gt;VLOOKUP(D33,PPC!$B$2:$H$36,5,FALSE),VLOOKUP(D33,PPC!$B$2:$H$36,5,FALSE),IF(ISERROR(H33/I33),"",ROUND(H33/I33,2)))),"",IF(IF(ISERROR(H33/I33),"",ROUND(H33/I33,2))&gt;VLOOKUP(D33,PPC!$B$2:$H$36,5,FALSE),VLOOKUP(D33,PPC!$B$2:$H$36,5,FALSE),IF(ISERROR(H33/I33),"",ROUND(H33/I33,2))))</f>
        <v/>
      </c>
      <c r="K33" s="121" t="str">
        <f>IF(ISERROR(IF(SUMIF($E$14:$E$39,E33,$J$14:$J$39)&gt;VLOOKUP(D33,PPC!$B$2:$H$36,5,FALSE),"Superior a carga horária máxima"&amp;" de "&amp;VLOOKUP(D33,PPC!$B$2:$H$36,4,FALSE)&amp;" a registrar no item"&amp;" "&amp;E33,"OK")),"",IF(SUMIF($E$14:$E$39,E33,$J$14:$J$39)&gt;VLOOKUP(D33,PPC!$B$2:$H$36,5,FALSE),"Superior a carga horária máxima"&amp;" de "&amp;VLOOKUP(D33,PPC!$B$2:$H$36,4,FALSE)&amp;" a registrar no item"&amp;" "&amp;E33,"OK"))</f>
        <v/>
      </c>
    </row>
    <row r="34" spans="2:11" ht="178" customHeight="1" x14ac:dyDescent="0.25">
      <c r="B34" s="137" t="str">
        <f t="shared" si="0"/>
        <v/>
      </c>
      <c r="C34" s="124"/>
      <c r="D34" s="125"/>
      <c r="E34" s="160" t="str">
        <f>IF(ISERROR(VLOOKUP(D34,PPC!$B$2:$H$36,2,FALSE)),"",VLOOKUP(D34,PPC!$B$2:$H$36,2,FALSE))</f>
        <v/>
      </c>
      <c r="F34" s="131"/>
      <c r="G34" s="132" t="str">
        <f>IF(ISERROR(VLOOKUP(D34,PPC!$B$2:$H$36,7,FALSE)),"",VLOOKUP(D34,PPC!$B$2:$H$36,7,FALSE))</f>
        <v/>
      </c>
      <c r="H34" s="128"/>
      <c r="I34" s="123" t="str">
        <f>IF(ISERROR(VLOOKUP(D34,PPC!$B$2:$H$36,6,FALSE)),"",VLOOKUP(D34,PPC!$B$2:$H$36,6,FALSE))</f>
        <v/>
      </c>
      <c r="J34" s="123" t="str">
        <f>IF(ISERROR(IF(IF(ISERROR(H34/I34),"",ROUND(H34/I34,2))&gt;VLOOKUP(D34,PPC!$B$2:$H$36,5,FALSE),VLOOKUP(D34,PPC!$B$2:$H$36,5,FALSE),IF(ISERROR(H34/I34),"",ROUND(H34/I34,2)))),"",IF(IF(ISERROR(H34/I34),"",ROUND(H34/I34,2))&gt;VLOOKUP(D34,PPC!$B$2:$H$36,5,FALSE),VLOOKUP(D34,PPC!$B$2:$H$36,5,FALSE),IF(ISERROR(H34/I34),"",ROUND(H34/I34,2))))</f>
        <v/>
      </c>
      <c r="K34" s="121" t="str">
        <f>IF(ISERROR(IF(SUMIF($E$14:$E$39,E34,$J$14:$J$39)&gt;VLOOKUP(D34,PPC!$B$2:$H$36,5,FALSE),"Superior a carga horária máxima"&amp;" de "&amp;VLOOKUP(D34,PPC!$B$2:$H$36,4,FALSE)&amp;" a registrar no item"&amp;" "&amp;E34,"OK")),"",IF(SUMIF($E$14:$E$39,E34,$J$14:$J$39)&gt;VLOOKUP(D34,PPC!$B$2:$H$36,5,FALSE),"Superior a carga horária máxima"&amp;" de "&amp;VLOOKUP(D34,PPC!$B$2:$H$36,4,FALSE)&amp;" a registrar no item"&amp;" "&amp;E34,"OK"))</f>
        <v/>
      </c>
    </row>
    <row r="35" spans="2:11" ht="178" customHeight="1" x14ac:dyDescent="0.25">
      <c r="B35" s="137" t="str">
        <f t="shared" si="0"/>
        <v/>
      </c>
      <c r="C35" s="124"/>
      <c r="D35" s="125"/>
      <c r="E35" s="160" t="str">
        <f>IF(ISERROR(VLOOKUP(D35,PPC!$B$2:$H$36,2,FALSE)),"",VLOOKUP(D35,PPC!$B$2:$H$36,2,FALSE))</f>
        <v/>
      </c>
      <c r="F35" s="131"/>
      <c r="G35" s="132" t="str">
        <f>IF(ISERROR(VLOOKUP(D35,PPC!$B$2:$H$36,7,FALSE)),"",VLOOKUP(D35,PPC!$B$2:$H$36,7,FALSE))</f>
        <v/>
      </c>
      <c r="H35" s="128"/>
      <c r="I35" s="123" t="str">
        <f>IF(ISERROR(VLOOKUP(D35,PPC!$B$2:$H$36,6,FALSE)),"",VLOOKUP(D35,PPC!$B$2:$H$36,6,FALSE))</f>
        <v/>
      </c>
      <c r="J35" s="123" t="str">
        <f>IF(ISERROR(IF(IF(ISERROR(H35/I35),"",ROUND(H35/I35,2))&gt;VLOOKUP(D35,PPC!$B$2:$H$36,5,FALSE),VLOOKUP(D35,PPC!$B$2:$H$36,5,FALSE),IF(ISERROR(H35/I35),"",ROUND(H35/I35,2)))),"",IF(IF(ISERROR(H35/I35),"",ROUND(H35/I35,2))&gt;VLOOKUP(D35,PPC!$B$2:$H$36,5,FALSE),VLOOKUP(D35,PPC!$B$2:$H$36,5,FALSE),IF(ISERROR(H35/I35),"",ROUND(H35/I35,2))))</f>
        <v/>
      </c>
      <c r="K35" s="121" t="str">
        <f>IF(ISERROR(IF(SUMIF($E$14:$E$39,E35,$J$14:$J$39)&gt;VLOOKUP(D35,PPC!$B$2:$H$36,5,FALSE),"Superior a carga horária máxima"&amp;" de "&amp;VLOOKUP(D35,PPC!$B$2:$H$36,4,FALSE)&amp;" a registrar no item"&amp;" "&amp;E35,"OK")),"",IF(SUMIF($E$14:$E$39,E35,$J$14:$J$39)&gt;VLOOKUP(D35,PPC!$B$2:$H$36,5,FALSE),"Superior a carga horária máxima"&amp;" de "&amp;VLOOKUP(D35,PPC!$B$2:$H$36,4,FALSE)&amp;" a registrar no item"&amp;" "&amp;E35,"OK"))</f>
        <v/>
      </c>
    </row>
    <row r="36" spans="2:11" ht="178" customHeight="1" x14ac:dyDescent="0.25">
      <c r="B36" s="137" t="str">
        <f t="shared" si="0"/>
        <v/>
      </c>
      <c r="C36" s="124"/>
      <c r="D36" s="125"/>
      <c r="E36" s="160" t="str">
        <f>IF(ISERROR(VLOOKUP(D36,PPC!$B$2:$H$36,2,FALSE)),"",VLOOKUP(D36,PPC!$B$2:$H$36,2,FALSE))</f>
        <v/>
      </c>
      <c r="F36" s="131"/>
      <c r="G36" s="132" t="str">
        <f>IF(ISERROR(VLOOKUP(D36,PPC!$B$2:$H$36,7,FALSE)),"",VLOOKUP(D36,PPC!$B$2:$H$36,7,FALSE))</f>
        <v/>
      </c>
      <c r="H36" s="128"/>
      <c r="I36" s="123" t="str">
        <f>IF(ISERROR(VLOOKUP(D36,PPC!$B$2:$H$36,6,FALSE)),"",VLOOKUP(D36,PPC!$B$2:$H$36,6,FALSE))</f>
        <v/>
      </c>
      <c r="J36" s="123" t="str">
        <f>IF(ISERROR(IF(IF(ISERROR(H36/I36),"",ROUND(H36/I36,2))&gt;VLOOKUP(D36,PPC!$B$2:$H$36,5,FALSE),VLOOKUP(D36,PPC!$B$2:$H$36,5,FALSE),IF(ISERROR(H36/I36),"",ROUND(H36/I36,2)))),"",IF(IF(ISERROR(H36/I36),"",ROUND(H36/I36,2))&gt;VLOOKUP(D36,PPC!$B$2:$H$36,5,FALSE),VLOOKUP(D36,PPC!$B$2:$H$36,5,FALSE),IF(ISERROR(H36/I36),"",ROUND(H36/I36,2))))</f>
        <v/>
      </c>
      <c r="K36" s="121" t="str">
        <f>IF(ISERROR(IF(SUMIF($E$14:$E$39,E36,$J$14:$J$39)&gt;VLOOKUP(D36,PPC!$B$2:$H$36,5,FALSE),"Superior a carga horária máxima"&amp;" de "&amp;VLOOKUP(D36,PPC!$B$2:$H$36,4,FALSE)&amp;" a registrar no item"&amp;" "&amp;E36,"OK")),"",IF(SUMIF($E$14:$E$39,E36,$J$14:$J$39)&gt;VLOOKUP(D36,PPC!$B$2:$H$36,5,FALSE),"Superior a carga horária máxima"&amp;" de "&amp;VLOOKUP(D36,PPC!$B$2:$H$36,4,FALSE)&amp;" a registrar no item"&amp;" "&amp;E36,"OK"))</f>
        <v/>
      </c>
    </row>
    <row r="37" spans="2:11" ht="178" customHeight="1" x14ac:dyDescent="0.25">
      <c r="B37" s="137" t="str">
        <f t="shared" si="0"/>
        <v/>
      </c>
      <c r="C37" s="124"/>
      <c r="D37" s="125"/>
      <c r="E37" s="160" t="str">
        <f>IF(ISERROR(VLOOKUP(D37,PPC!$B$2:$H$36,2,FALSE)),"",VLOOKUP(D37,PPC!$B$2:$H$36,2,FALSE))</f>
        <v/>
      </c>
      <c r="F37" s="131"/>
      <c r="G37" s="132" t="str">
        <f>IF(ISERROR(VLOOKUP(D37,PPC!$B$2:$H$36,7,FALSE)),"",VLOOKUP(D37,PPC!$B$2:$H$36,7,FALSE))</f>
        <v/>
      </c>
      <c r="H37" s="128"/>
      <c r="I37" s="123" t="str">
        <f>IF(ISERROR(VLOOKUP(D37,PPC!$B$2:$H$36,6,FALSE)),"",VLOOKUP(D37,PPC!$B$2:$H$36,6,FALSE))</f>
        <v/>
      </c>
      <c r="J37" s="123" t="str">
        <f>IF(ISERROR(IF(IF(ISERROR(H37/I37),"",ROUND(H37/I37,2))&gt;VLOOKUP(D37,PPC!$B$2:$H$36,5,FALSE),VLOOKUP(D37,PPC!$B$2:$H$36,5,FALSE),IF(ISERROR(H37/I37),"",ROUND(H37/I37,2)))),"",IF(IF(ISERROR(H37/I37),"",ROUND(H37/I37,2))&gt;VLOOKUP(D37,PPC!$B$2:$H$36,5,FALSE),VLOOKUP(D37,PPC!$B$2:$H$36,5,FALSE),IF(ISERROR(H37/I37),"",ROUND(H37/I37,2))))</f>
        <v/>
      </c>
      <c r="K37" s="121" t="str">
        <f>IF(ISERROR(IF(SUMIF($E$14:$E$39,E37,$J$14:$J$39)&gt;VLOOKUP(D37,PPC!$B$2:$H$36,5,FALSE),"Superior a carga horária máxima"&amp;" de "&amp;VLOOKUP(D37,PPC!$B$2:$H$36,4,FALSE)&amp;" a registrar no item"&amp;" "&amp;E37,"OK")),"",IF(SUMIF($E$14:$E$39,E37,$J$14:$J$39)&gt;VLOOKUP(D37,PPC!$B$2:$H$36,5,FALSE),"Superior a carga horária máxima"&amp;" de "&amp;VLOOKUP(D37,PPC!$B$2:$H$36,4,FALSE)&amp;" a registrar no item"&amp;" "&amp;E37,"OK"))</f>
        <v/>
      </c>
    </row>
    <row r="38" spans="2:11" ht="178" customHeight="1" x14ac:dyDescent="0.25">
      <c r="B38" s="137" t="str">
        <f t="shared" si="0"/>
        <v/>
      </c>
      <c r="C38" s="124"/>
      <c r="D38" s="125"/>
      <c r="E38" s="160" t="str">
        <f>IF(ISERROR(VLOOKUP(D38,PPC!$B$2:$H$36,2,FALSE)),"",VLOOKUP(D38,PPC!$B$2:$H$36,2,FALSE))</f>
        <v/>
      </c>
      <c r="F38" s="131"/>
      <c r="G38" s="132" t="str">
        <f>IF(ISERROR(VLOOKUP(D38,PPC!$B$2:$H$36,7,FALSE)),"",VLOOKUP(D38,PPC!$B$2:$H$36,7,FALSE))</f>
        <v/>
      </c>
      <c r="H38" s="128"/>
      <c r="I38" s="123" t="str">
        <f>IF(ISERROR(VLOOKUP(D38,PPC!$B$2:$H$36,6,FALSE)),"",VLOOKUP(D38,PPC!$B$2:$H$36,6,FALSE))</f>
        <v/>
      </c>
      <c r="J38" s="123" t="str">
        <f>IF(ISERROR(IF(IF(ISERROR(H38/I38),"",ROUND(H38/I38,2))&gt;VLOOKUP(D38,PPC!$B$2:$H$36,5,FALSE),VLOOKUP(D38,PPC!$B$2:$H$36,5,FALSE),IF(ISERROR(H38/I38),"",ROUND(H38/I38,2)))),"",IF(IF(ISERROR(H38/I38),"",ROUND(H38/I38,2))&gt;VLOOKUP(D38,PPC!$B$2:$H$36,5,FALSE),VLOOKUP(D38,PPC!$B$2:$H$36,5,FALSE),IF(ISERROR(H38/I38),"",ROUND(H38/I38,2))))</f>
        <v/>
      </c>
      <c r="K38" s="121" t="str">
        <f>IF(ISERROR(IF(SUMIF($E$14:$E$39,E38,$J$14:$J$39)&gt;VLOOKUP(D38,PPC!$B$2:$H$36,5,FALSE),"Superior a carga horária máxima"&amp;" de "&amp;VLOOKUP(D38,PPC!$B$2:$H$36,4,FALSE)&amp;" a registrar no item"&amp;" "&amp;E38,"OK")),"",IF(SUMIF($E$14:$E$39,E38,$J$14:$J$39)&gt;VLOOKUP(D38,PPC!$B$2:$H$36,5,FALSE),"Superior a carga horária máxima"&amp;" de "&amp;VLOOKUP(D38,PPC!$B$2:$H$36,4,FALSE)&amp;" a registrar no item"&amp;" "&amp;E38,"OK"))</f>
        <v/>
      </c>
    </row>
    <row r="39" spans="2:11" ht="90" customHeight="1" x14ac:dyDescent="0.25">
      <c r="B39" s="162" t="s">
        <v>150</v>
      </c>
      <c r="C39" s="163"/>
      <c r="D39" s="163"/>
      <c r="E39" s="163"/>
      <c r="F39" s="164"/>
      <c r="G39" s="165" t="s">
        <v>152</v>
      </c>
      <c r="H39" s="166"/>
      <c r="I39" s="166"/>
      <c r="J39" s="166"/>
      <c r="K39" s="167"/>
    </row>
    <row r="40" spans="2:11" hidden="1" x14ac:dyDescent="0.25">
      <c r="C40" s="126"/>
      <c r="D40" s="126"/>
      <c r="E40" s="161"/>
      <c r="F40" s="129"/>
      <c r="G40" s="129"/>
      <c r="H40" s="129"/>
      <c r="I40" s="122"/>
      <c r="J40" s="122"/>
      <c r="K40" s="122"/>
    </row>
    <row r="41" spans="2:11" x14ac:dyDescent="0.25"/>
  </sheetData>
  <sheetProtection algorithmName="SHA-512" hashValue="R6dEA00kc3fX0Bdg+FC7FFR+x0eKpdWeHvM7LiZ3e7bKZDeGR6/KkHSCXPhC8qj7qWLhC5dyv1+JURuEZafgJg==" saltValue="zjXhrh+uhHxS2DGpDOnGjQ==" spinCount="100000" sheet="1" objects="1" scenarios="1"/>
  <mergeCells count="18">
    <mergeCell ref="B1:K1"/>
    <mergeCell ref="B4:C4"/>
    <mergeCell ref="B6:C6"/>
    <mergeCell ref="B8:C8"/>
    <mergeCell ref="D6:H6"/>
    <mergeCell ref="D8:H8"/>
    <mergeCell ref="B39:F39"/>
    <mergeCell ref="G39:K39"/>
    <mergeCell ref="B10:H11"/>
    <mergeCell ref="I3:K4"/>
    <mergeCell ref="D4:E4"/>
    <mergeCell ref="J5:K5"/>
    <mergeCell ref="J6:K6"/>
    <mergeCell ref="J7:K7"/>
    <mergeCell ref="J8:K8"/>
    <mergeCell ref="J9:K9"/>
    <mergeCell ref="J10:K10"/>
    <mergeCell ref="J11:K11"/>
  </mergeCells>
  <conditionalFormatting sqref="K14:K38">
    <cfRule type="containsText" dxfId="2" priority="1" stopIfTrue="1" operator="containsText" text="OK">
      <formula>NOT(ISERROR(SEARCH("OK",K14)))</formula>
    </cfRule>
    <cfRule type="notContainsBlanks" dxfId="1" priority="2">
      <formula>LEN(TRIM(K14))&gt;0</formula>
    </cfRule>
  </conditionalFormatting>
  <dataValidations count="3">
    <dataValidation type="list" allowBlank="1" sqref="D14:D38" xr:uid="{00000000-0002-0000-0000-000000000000}">
      <formula1>INDIRECT(C14)</formula1>
    </dataValidation>
    <dataValidation allowBlank="1" showErrorMessage="1" promptTitle="ATENÇÃO" sqref="G14" xr:uid="{00000000-0002-0000-0000-000001000000}"/>
    <dataValidation type="whole" allowBlank="1" showInputMessage="1" showErrorMessage="1" errorTitle="ATENÇÃO!!!" error="Inserir apenas números inteiros" promptTitle="ATENÇÃO!!!" prompt="Lançar a quantidade de certificados em lugar da carga horária para os seguintes itens: 2.3, 2.4, 2.5, 3.2, 5.7, 5.8 e 5.11." sqref="H14:H38" xr:uid="{55A6C4D4-9B2D-394B-99E2-D97BB1C169EF}">
      <formula1>1</formula1>
      <formula2>50000</formula2>
    </dataValidation>
  </dataValidations>
  <pageMargins left="0.7" right="0.7" top="0.75" bottom="0.75" header="0.3" footer="0.3"/>
  <pageSetup paperSize="9" scale="14" orientation="portrait" r:id="rId1"/>
  <drawing r:id="rId2"/>
  <extLst>
    <ext xmlns:x14="http://schemas.microsoft.com/office/spreadsheetml/2009/9/main" uri="{CCE6A557-97BC-4b89-ADB6-D9C93CAAB3DF}">
      <x14:dataValidations xmlns:xm="http://schemas.microsoft.com/office/excel/2006/main" count="1">
        <x14:dataValidation type="list" allowBlank="1" xr:uid="{00000000-0002-0000-0000-000003000000}">
          <x14:formula1>
            <xm:f>PPC!$J$2:$J$6</xm:f>
          </x14:formula1>
          <xm:sqref>C14:C38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outlinePr summaryBelow="0" summaryRight="0"/>
  </sheetPr>
  <dimension ref="A1:AC1000"/>
  <sheetViews>
    <sheetView topLeftCell="A5" zoomScale="65" workbookViewId="0">
      <selection activeCell="H6" sqref="H6"/>
    </sheetView>
  </sheetViews>
  <sheetFormatPr baseColWidth="10" defaultColWidth="0" defaultRowHeight="13" zeroHeight="1" x14ac:dyDescent="0.15"/>
  <cols>
    <col min="1" max="1" width="29.33203125" style="8" bestFit="1" customWidth="1"/>
    <col min="2" max="2" width="67.5" style="8" customWidth="1"/>
    <col min="3" max="3" width="6.5" style="152" bestFit="1" customWidth="1"/>
    <col min="4" max="4" width="15.5" style="8" bestFit="1" customWidth="1"/>
    <col min="5" max="5" width="26" style="8" bestFit="1" customWidth="1"/>
    <col min="6" max="6" width="6.1640625" style="8" hidden="1" customWidth="1"/>
    <col min="7" max="7" width="11.33203125" style="8" hidden="1" customWidth="1"/>
    <col min="8" max="8" width="65.1640625" style="8" bestFit="1" customWidth="1"/>
    <col min="9" max="9" width="15.1640625" style="102" customWidth="1"/>
    <col min="10" max="29" width="0" style="102" hidden="1" customWidth="1"/>
    <col min="30" max="16384" width="15.1640625" style="102" hidden="1"/>
  </cols>
  <sheetData>
    <row r="1" spans="1:29" ht="28" x14ac:dyDescent="0.15">
      <c r="A1" s="111" t="s">
        <v>2</v>
      </c>
      <c r="B1" s="111" t="s">
        <v>1</v>
      </c>
      <c r="C1" s="148" t="s">
        <v>0</v>
      </c>
      <c r="D1" s="111" t="s">
        <v>10</v>
      </c>
      <c r="E1" s="111" t="s">
        <v>11</v>
      </c>
      <c r="F1" s="111" t="s">
        <v>116</v>
      </c>
      <c r="G1" s="111" t="s">
        <v>7</v>
      </c>
      <c r="H1" s="111" t="s">
        <v>12</v>
      </c>
      <c r="I1" s="111" t="s">
        <v>8</v>
      </c>
      <c r="J1" s="5"/>
      <c r="K1" s="5"/>
      <c r="L1" s="5"/>
      <c r="M1" s="5"/>
      <c r="N1" s="5"/>
      <c r="O1" s="5"/>
      <c r="P1" s="5"/>
      <c r="Q1" s="5"/>
      <c r="R1" s="5"/>
      <c r="S1" s="5"/>
      <c r="T1" s="5"/>
      <c r="U1" s="5"/>
      <c r="V1" s="5"/>
      <c r="W1" s="5"/>
      <c r="X1" s="5"/>
      <c r="Y1" s="5"/>
      <c r="Z1" s="5"/>
      <c r="AA1" s="5"/>
      <c r="AB1" s="5"/>
      <c r="AC1" s="5"/>
    </row>
    <row r="2" spans="1:29" ht="266" x14ac:dyDescent="0.15">
      <c r="A2" s="105" t="s">
        <v>80</v>
      </c>
      <c r="B2" s="105" t="s">
        <v>13</v>
      </c>
      <c r="C2" s="107">
        <v>1.1000000000000001</v>
      </c>
      <c r="D2" s="105" t="s">
        <v>14</v>
      </c>
      <c r="E2" s="105" t="s">
        <v>15</v>
      </c>
      <c r="F2" s="105">
        <v>60</v>
      </c>
      <c r="G2" s="107">
        <v>5</v>
      </c>
      <c r="H2" s="105" t="s">
        <v>16</v>
      </c>
      <c r="I2" s="105">
        <f>IF(SUMIF(Formulário!$E$14:$E$39,C2,Formulário!$J$14:$J$39)&gt;F2,F2,SUMIF(Formulário!$E$14:$E$39,C2,Formulário!$J$14:$J$39))</f>
        <v>0</v>
      </c>
      <c r="J2" s="7" t="s">
        <v>80</v>
      </c>
      <c r="K2" s="5"/>
      <c r="L2" s="5"/>
      <c r="M2" s="5"/>
      <c r="N2" s="5"/>
      <c r="O2" s="5"/>
      <c r="P2" s="5"/>
      <c r="Q2" s="5"/>
      <c r="R2" s="5"/>
      <c r="S2" s="5"/>
      <c r="T2" s="5"/>
      <c r="U2" s="5"/>
      <c r="V2" s="5"/>
      <c r="W2" s="5"/>
      <c r="X2" s="5"/>
      <c r="Y2" s="5"/>
      <c r="Z2" s="5"/>
      <c r="AA2" s="5"/>
      <c r="AB2" s="5"/>
      <c r="AC2" s="5"/>
    </row>
    <row r="3" spans="1:29" ht="293" x14ac:dyDescent="0.15">
      <c r="A3" s="105" t="s">
        <v>80</v>
      </c>
      <c r="B3" s="105" t="s">
        <v>17</v>
      </c>
      <c r="C3" s="107">
        <v>1.2</v>
      </c>
      <c r="D3" s="105" t="s">
        <v>18</v>
      </c>
      <c r="E3" s="105" t="s">
        <v>15</v>
      </c>
      <c r="F3" s="105">
        <v>60</v>
      </c>
      <c r="G3" s="107">
        <v>1</v>
      </c>
      <c r="H3" s="105" t="s">
        <v>16</v>
      </c>
      <c r="I3" s="105">
        <f>IF(SUMIF(Formulário!$E$14:$E$39,C3,Formulário!$J$14:$J$39)&gt;F3,F3,SUMIF(Formulário!$E$14:$E$39,C3,Formulário!$J$14:$J$39))</f>
        <v>0</v>
      </c>
      <c r="J3" s="7" t="s">
        <v>81</v>
      </c>
      <c r="K3" s="5"/>
      <c r="L3" s="5"/>
      <c r="M3" s="5"/>
      <c r="N3" s="5"/>
      <c r="O3" s="5"/>
      <c r="P3" s="5"/>
      <c r="Q3" s="5"/>
      <c r="R3" s="5"/>
      <c r="S3" s="5"/>
      <c r="T3" s="5"/>
      <c r="U3" s="5"/>
      <c r="V3" s="5"/>
      <c r="W3" s="5"/>
      <c r="X3" s="5"/>
      <c r="Y3" s="5"/>
      <c r="Z3" s="5"/>
      <c r="AA3" s="5"/>
      <c r="AB3" s="5"/>
      <c r="AC3" s="5"/>
    </row>
    <row r="4" spans="1:29" ht="293" x14ac:dyDescent="0.15">
      <c r="A4" s="105" t="s">
        <v>80</v>
      </c>
      <c r="B4" s="105" t="s">
        <v>19</v>
      </c>
      <c r="C4" s="107">
        <v>1.3</v>
      </c>
      <c r="D4" s="105" t="s">
        <v>18</v>
      </c>
      <c r="E4" s="105" t="s">
        <v>20</v>
      </c>
      <c r="F4" s="105">
        <v>30</v>
      </c>
      <c r="G4" s="107">
        <v>1</v>
      </c>
      <c r="H4" s="105" t="s">
        <v>16</v>
      </c>
      <c r="I4" s="105">
        <f>IF(SUMIF(Formulário!$E$14:$E$39,C4,Formulário!$J$14:$J$39)&gt;F4,F4,SUMIF(Formulário!$E$14:$E$39,C4,Formulário!$J$14:$J$39))</f>
        <v>0</v>
      </c>
      <c r="J4" s="7" t="s">
        <v>82</v>
      </c>
      <c r="K4" s="5"/>
      <c r="L4" s="5"/>
      <c r="M4" s="5"/>
      <c r="N4" s="5"/>
      <c r="O4" s="5"/>
      <c r="P4" s="5"/>
      <c r="Q4" s="5"/>
      <c r="R4" s="5"/>
      <c r="S4" s="5"/>
      <c r="T4" s="5"/>
      <c r="U4" s="5"/>
      <c r="V4" s="5"/>
      <c r="W4" s="5"/>
      <c r="X4" s="5"/>
      <c r="Y4" s="5"/>
      <c r="Z4" s="5"/>
      <c r="AA4" s="5"/>
      <c r="AB4" s="5"/>
      <c r="AC4" s="5"/>
    </row>
    <row r="5" spans="1:29" ht="409.6" x14ac:dyDescent="0.15">
      <c r="A5" s="105" t="s">
        <v>80</v>
      </c>
      <c r="B5" s="109" t="s">
        <v>21</v>
      </c>
      <c r="C5" s="107">
        <v>1.4</v>
      </c>
      <c r="D5" s="105" t="s">
        <v>18</v>
      </c>
      <c r="E5" s="105" t="s">
        <v>15</v>
      </c>
      <c r="F5" s="105">
        <v>60</v>
      </c>
      <c r="G5" s="107">
        <v>1</v>
      </c>
      <c r="H5" s="105" t="s">
        <v>16</v>
      </c>
      <c r="I5" s="105">
        <f>IF(SUMIF(Formulário!$E$14:$E$39,C5,Formulário!$J$14:$J$39)&gt;F5,F5,SUMIF(Formulário!$E$14:$E$39,C5,Formulário!$J$14:$J$39))</f>
        <v>0</v>
      </c>
      <c r="J5" s="7" t="s">
        <v>83</v>
      </c>
      <c r="K5" s="5"/>
      <c r="L5" s="5"/>
      <c r="M5" s="5"/>
      <c r="N5" s="5"/>
      <c r="O5" s="5"/>
      <c r="P5" s="5"/>
      <c r="Q5" s="5"/>
      <c r="R5" s="5"/>
      <c r="S5" s="5"/>
      <c r="T5" s="5"/>
      <c r="U5" s="5"/>
      <c r="V5" s="5"/>
      <c r="W5" s="5"/>
      <c r="X5" s="5"/>
      <c r="Y5" s="5"/>
      <c r="Z5" s="5"/>
      <c r="AA5" s="5"/>
      <c r="AB5" s="5"/>
      <c r="AC5" s="5"/>
    </row>
    <row r="6" spans="1:29" ht="238" x14ac:dyDescent="0.15">
      <c r="A6" s="105" t="s">
        <v>80</v>
      </c>
      <c r="B6" s="109" t="s">
        <v>22</v>
      </c>
      <c r="C6" s="107">
        <v>1.5</v>
      </c>
      <c r="D6" s="105" t="s">
        <v>18</v>
      </c>
      <c r="E6" s="105" t="s">
        <v>20</v>
      </c>
      <c r="F6" s="105">
        <v>30</v>
      </c>
      <c r="G6" s="107">
        <v>1</v>
      </c>
      <c r="H6" s="105" t="s">
        <v>16</v>
      </c>
      <c r="I6" s="105">
        <f>IF(SUMIF(Formulário!$E$14:$E$39,C6,Formulário!$J$14:$J$39)&gt;F6,F6,SUMIF(Formulário!$E$14:$E$39,C6,Formulário!$J$14:$J$39))</f>
        <v>0</v>
      </c>
      <c r="J6" s="7" t="s">
        <v>84</v>
      </c>
      <c r="K6" s="5"/>
      <c r="L6" s="5"/>
      <c r="M6" s="5"/>
      <c r="N6" s="5"/>
      <c r="O6" s="5"/>
      <c r="P6" s="5"/>
      <c r="Q6" s="5"/>
      <c r="R6" s="5"/>
      <c r="S6" s="5"/>
      <c r="T6" s="5"/>
      <c r="U6" s="5"/>
      <c r="V6" s="5"/>
      <c r="W6" s="5"/>
      <c r="X6" s="5"/>
      <c r="Y6" s="5"/>
      <c r="Z6" s="5"/>
      <c r="AA6" s="5"/>
      <c r="AB6" s="5"/>
      <c r="AC6" s="5"/>
    </row>
    <row r="7" spans="1:29" ht="14" x14ac:dyDescent="0.15">
      <c r="A7" s="105" t="s">
        <v>80</v>
      </c>
      <c r="B7" s="109" t="s">
        <v>23</v>
      </c>
      <c r="C7" s="107">
        <v>1.6</v>
      </c>
      <c r="D7" s="105" t="s">
        <v>18</v>
      </c>
      <c r="E7" s="105" t="s">
        <v>15</v>
      </c>
      <c r="F7" s="105">
        <v>60</v>
      </c>
      <c r="G7" s="107">
        <v>1</v>
      </c>
      <c r="H7" s="105" t="s">
        <v>16</v>
      </c>
      <c r="I7" s="105">
        <f>IF(SUMIF(Formulário!$E$14:$E$39,C7,Formulário!$J$14:$J$39)&gt;F7,F7,SUMIF(Formulário!$E$14:$E$39,C7,Formulário!$J$14:$J$39))</f>
        <v>0</v>
      </c>
      <c r="K7" s="5"/>
      <c r="L7" s="5"/>
      <c r="M7" s="5"/>
      <c r="N7" s="5"/>
      <c r="O7" s="5"/>
      <c r="P7" s="5"/>
      <c r="Q7" s="5"/>
      <c r="R7" s="5"/>
      <c r="S7" s="5"/>
      <c r="T7" s="5"/>
      <c r="U7" s="5"/>
      <c r="V7" s="5"/>
      <c r="W7" s="5"/>
      <c r="X7" s="5"/>
      <c r="Y7" s="5"/>
      <c r="Z7" s="5"/>
      <c r="AA7" s="5"/>
      <c r="AB7" s="5"/>
      <c r="AC7" s="5"/>
    </row>
    <row r="8" spans="1:29" ht="28" x14ac:dyDescent="0.15">
      <c r="A8" s="105" t="s">
        <v>80</v>
      </c>
      <c r="B8" s="109" t="s">
        <v>24</v>
      </c>
      <c r="C8" s="107">
        <v>1.7</v>
      </c>
      <c r="D8" s="105" t="s">
        <v>18</v>
      </c>
      <c r="E8" s="105" t="s">
        <v>25</v>
      </c>
      <c r="F8" s="105">
        <v>120</v>
      </c>
      <c r="G8" s="107">
        <v>1</v>
      </c>
      <c r="H8" s="105" t="s">
        <v>26</v>
      </c>
      <c r="I8" s="105">
        <f>IF(SUMIF(Formulário!$E$14:$E$39,C8,Formulário!$J$14:$J$39)&gt;F8,F8,SUMIF(Formulário!$E$14:$E$39,C8,Formulário!$J$14:$J$39))</f>
        <v>0</v>
      </c>
      <c r="K8" s="5"/>
      <c r="L8" s="5"/>
      <c r="M8" s="5"/>
      <c r="N8" s="5"/>
      <c r="O8" s="5"/>
      <c r="P8" s="5"/>
      <c r="Q8" s="5"/>
      <c r="R8" s="5"/>
      <c r="S8" s="5"/>
      <c r="T8" s="5"/>
      <c r="U8" s="5"/>
      <c r="V8" s="5"/>
      <c r="W8" s="5"/>
      <c r="X8" s="5"/>
      <c r="Y8" s="5"/>
      <c r="Z8" s="5"/>
      <c r="AA8" s="5"/>
      <c r="AB8" s="5"/>
      <c r="AC8" s="5"/>
    </row>
    <row r="9" spans="1:29" ht="14" x14ac:dyDescent="0.15">
      <c r="A9" s="105" t="s">
        <v>80</v>
      </c>
      <c r="B9" s="109" t="s">
        <v>27</v>
      </c>
      <c r="C9" s="107">
        <v>1.8</v>
      </c>
      <c r="D9" s="105" t="s">
        <v>28</v>
      </c>
      <c r="E9" s="105" t="s">
        <v>29</v>
      </c>
      <c r="F9" s="105">
        <v>60</v>
      </c>
      <c r="G9" s="107">
        <v>1</v>
      </c>
      <c r="H9" s="105" t="s">
        <v>16</v>
      </c>
      <c r="I9" s="105">
        <f>IF(SUMIF(Formulário!$E$14:$E$39,C9,Formulário!$J$14:$J$39)&gt;F9,F9,SUMIF(Formulário!$E$14:$E$39,C9,Formulário!$J$14:$J$39))</f>
        <v>0</v>
      </c>
      <c r="K9" s="5"/>
      <c r="L9" s="5"/>
      <c r="M9" s="5"/>
      <c r="N9" s="5"/>
      <c r="O9" s="5"/>
      <c r="P9" s="5"/>
      <c r="Q9" s="5"/>
      <c r="R9" s="5"/>
      <c r="S9" s="5"/>
      <c r="T9" s="5"/>
      <c r="U9" s="5"/>
      <c r="V9" s="5"/>
      <c r="W9" s="5"/>
      <c r="X9" s="5"/>
      <c r="Y9" s="5"/>
      <c r="Z9" s="5"/>
      <c r="AA9" s="5"/>
      <c r="AB9" s="5"/>
      <c r="AC9" s="5"/>
    </row>
    <row r="10" spans="1:29" ht="28" x14ac:dyDescent="0.15">
      <c r="A10" s="105" t="s">
        <v>81</v>
      </c>
      <c r="B10" s="109" t="s">
        <v>30</v>
      </c>
      <c r="C10" s="107">
        <v>2.1</v>
      </c>
      <c r="D10" s="105" t="s">
        <v>18</v>
      </c>
      <c r="E10" s="105" t="s">
        <v>15</v>
      </c>
      <c r="F10" s="105">
        <v>60</v>
      </c>
      <c r="G10" s="107">
        <v>1</v>
      </c>
      <c r="H10" s="105" t="s">
        <v>16</v>
      </c>
      <c r="I10" s="105">
        <f>IF(SUMIF(Formulário!$E$14:$E$39,C10,Formulário!$J$14:$J$39)&gt;F10,F10,SUMIF(Formulário!$E$14:$E$39,C10,Formulário!$J$14:$J$39))</f>
        <v>0</v>
      </c>
      <c r="K10" s="5"/>
      <c r="L10" s="5"/>
      <c r="M10" s="5"/>
      <c r="N10" s="5"/>
      <c r="O10" s="5"/>
      <c r="P10" s="5"/>
      <c r="Q10" s="5"/>
      <c r="R10" s="5"/>
      <c r="S10" s="5"/>
      <c r="T10" s="5"/>
      <c r="U10" s="5"/>
      <c r="V10" s="5"/>
      <c r="W10" s="5"/>
      <c r="X10" s="5"/>
      <c r="Y10" s="5"/>
      <c r="Z10" s="5"/>
      <c r="AA10" s="5"/>
      <c r="AB10" s="5"/>
      <c r="AC10" s="5"/>
    </row>
    <row r="11" spans="1:29" ht="14" x14ac:dyDescent="0.15">
      <c r="A11" s="105" t="s">
        <v>81</v>
      </c>
      <c r="B11" s="109" t="s">
        <v>31</v>
      </c>
      <c r="C11" s="107">
        <v>2.2000000000000002</v>
      </c>
      <c r="D11" s="105" t="s">
        <v>18</v>
      </c>
      <c r="E11" s="105" t="s">
        <v>32</v>
      </c>
      <c r="F11" s="105">
        <v>15</v>
      </c>
      <c r="G11" s="107">
        <v>1</v>
      </c>
      <c r="H11" s="105" t="s">
        <v>16</v>
      </c>
      <c r="I11" s="105">
        <f>IF(SUMIF(Formulário!$E$14:$E$39,C11,Formulário!$J$14:$J$39)&gt;F11,F11,SUMIF(Formulário!$E$14:$E$39,C11,Formulário!$J$14:$J$39))</f>
        <v>0</v>
      </c>
      <c r="K11" s="5"/>
      <c r="L11" s="5"/>
      <c r="M11" s="5"/>
      <c r="N11" s="5"/>
      <c r="O11" s="5"/>
      <c r="P11" s="5"/>
      <c r="Q11" s="5"/>
      <c r="R11" s="5"/>
      <c r="S11" s="5"/>
      <c r="T11" s="5"/>
      <c r="U11" s="5"/>
      <c r="V11" s="5"/>
      <c r="W11" s="5"/>
      <c r="X11" s="5"/>
      <c r="Y11" s="5"/>
      <c r="Z11" s="5"/>
      <c r="AA11" s="5"/>
      <c r="AB11" s="5"/>
      <c r="AC11" s="5"/>
    </row>
    <row r="12" spans="1:29" ht="28" x14ac:dyDescent="0.15">
      <c r="A12" s="105" t="s">
        <v>81</v>
      </c>
      <c r="B12" s="109" t="s">
        <v>33</v>
      </c>
      <c r="C12" s="107">
        <v>2.2999999999999998</v>
      </c>
      <c r="D12" s="105" t="s">
        <v>34</v>
      </c>
      <c r="E12" s="105" t="s">
        <v>15</v>
      </c>
      <c r="F12" s="105">
        <v>60</v>
      </c>
      <c r="G12" s="146">
        <f>1/15</f>
        <v>6.6666666666666666E-2</v>
      </c>
      <c r="H12" s="105" t="s">
        <v>35</v>
      </c>
      <c r="I12" s="105">
        <f>IF(SUMIF(Formulário!$E$14:$E$39,C12,Formulário!$J$14:$J$39)&gt;F12,F12,SUMIF(Formulário!$E$14:$E$39,C12,Formulário!$J$14:$J$39))</f>
        <v>0</v>
      </c>
      <c r="K12" s="5"/>
      <c r="L12" s="5"/>
      <c r="M12" s="5"/>
      <c r="N12" s="5"/>
      <c r="O12" s="5"/>
      <c r="P12" s="5"/>
      <c r="Q12" s="5"/>
      <c r="R12" s="5"/>
      <c r="S12" s="5"/>
      <c r="T12" s="5"/>
      <c r="U12" s="5"/>
      <c r="V12" s="5"/>
      <c r="W12" s="5"/>
      <c r="X12" s="5"/>
      <c r="Y12" s="5"/>
      <c r="Z12" s="5"/>
      <c r="AA12" s="5"/>
      <c r="AB12" s="5"/>
      <c r="AC12" s="5"/>
    </row>
    <row r="13" spans="1:29" ht="28" x14ac:dyDescent="0.15">
      <c r="A13" s="105" t="s">
        <v>81</v>
      </c>
      <c r="B13" s="109" t="s">
        <v>36</v>
      </c>
      <c r="C13" s="107">
        <v>2.4</v>
      </c>
      <c r="D13" s="105" t="s">
        <v>37</v>
      </c>
      <c r="E13" s="105" t="s">
        <v>15</v>
      </c>
      <c r="F13" s="105">
        <v>60</v>
      </c>
      <c r="G13" s="107">
        <f>1/20</f>
        <v>0.05</v>
      </c>
      <c r="H13" s="105" t="s">
        <v>38</v>
      </c>
      <c r="I13" s="105">
        <f>IF(SUMIF(Formulário!$E$14:$E$39,C13,Formulário!$J$14:$J$39)&gt;F13,F13,SUMIF(Formulário!$E$14:$E$39,C13,Formulário!$J$14:$J$39))</f>
        <v>0</v>
      </c>
      <c r="K13" s="5"/>
      <c r="L13" s="5"/>
      <c r="M13" s="5"/>
      <c r="N13" s="5"/>
      <c r="O13" s="5"/>
      <c r="P13" s="5"/>
      <c r="Q13" s="5"/>
      <c r="R13" s="5"/>
      <c r="S13" s="5"/>
      <c r="T13" s="5"/>
      <c r="U13" s="5"/>
      <c r="V13" s="5"/>
      <c r="W13" s="5"/>
      <c r="X13" s="5"/>
      <c r="Y13" s="5"/>
      <c r="Z13" s="5"/>
      <c r="AA13" s="5"/>
      <c r="AB13" s="5"/>
      <c r="AC13" s="5"/>
    </row>
    <row r="14" spans="1:29" ht="28" x14ac:dyDescent="0.15">
      <c r="A14" s="105" t="s">
        <v>81</v>
      </c>
      <c r="B14" s="109" t="s">
        <v>39</v>
      </c>
      <c r="C14" s="107">
        <v>2.5</v>
      </c>
      <c r="D14" s="105" t="s">
        <v>40</v>
      </c>
      <c r="E14" s="105" t="s">
        <v>15</v>
      </c>
      <c r="F14" s="105">
        <v>60</v>
      </c>
      <c r="G14" s="147">
        <f>1/30</f>
        <v>3.3333333333333333E-2</v>
      </c>
      <c r="H14" s="105" t="s">
        <v>38</v>
      </c>
      <c r="I14" s="105">
        <f>IF(SUMIF(Formulário!$E$14:$E$39,C14,Formulário!$J$14:$J$39)&gt;F14,F14,SUMIF(Formulário!$E$14:$E$39,C14,Formulário!$J$14:$J$39))</f>
        <v>0</v>
      </c>
      <c r="K14" s="5"/>
      <c r="L14" s="5"/>
      <c r="M14" s="5"/>
      <c r="N14" s="5"/>
      <c r="O14" s="5"/>
      <c r="P14" s="5"/>
      <c r="Q14" s="5"/>
      <c r="R14" s="5"/>
      <c r="S14" s="5"/>
      <c r="T14" s="5"/>
      <c r="U14" s="5"/>
      <c r="V14" s="5"/>
      <c r="W14" s="5"/>
      <c r="X14" s="5"/>
      <c r="Y14" s="5"/>
      <c r="Z14" s="5"/>
      <c r="AA14" s="5"/>
      <c r="AB14" s="5"/>
      <c r="AC14" s="5"/>
    </row>
    <row r="15" spans="1:29" ht="14" x14ac:dyDescent="0.15">
      <c r="A15" s="105" t="s">
        <v>81</v>
      </c>
      <c r="B15" s="109" t="s">
        <v>41</v>
      </c>
      <c r="C15" s="107">
        <v>2.6</v>
      </c>
      <c r="D15" s="105" t="s">
        <v>28</v>
      </c>
      <c r="E15" s="105" t="s">
        <v>29</v>
      </c>
      <c r="F15" s="105">
        <v>60</v>
      </c>
      <c r="G15" s="107">
        <v>1</v>
      </c>
      <c r="H15" s="105" t="s">
        <v>42</v>
      </c>
      <c r="I15" s="105">
        <f>IF(SUMIF(Formulário!$E$14:$E$39,C15,Formulário!$J$14:$J$39)&gt;F15,F15,SUMIF(Formulário!$E$14:$E$39,C15,Formulário!$J$14:$J$39))</f>
        <v>0</v>
      </c>
      <c r="K15" s="5"/>
      <c r="L15" s="5"/>
      <c r="M15" s="5"/>
      <c r="N15" s="5"/>
      <c r="O15" s="5"/>
      <c r="P15" s="5"/>
      <c r="Q15" s="5"/>
      <c r="R15" s="5"/>
      <c r="S15" s="5"/>
      <c r="T15" s="5"/>
      <c r="U15" s="5"/>
      <c r="V15" s="5"/>
      <c r="W15" s="5"/>
      <c r="X15" s="5"/>
      <c r="Y15" s="5"/>
      <c r="Z15" s="5"/>
      <c r="AA15" s="5"/>
      <c r="AB15" s="5"/>
      <c r="AC15" s="5"/>
    </row>
    <row r="16" spans="1:29" ht="28" x14ac:dyDescent="0.15">
      <c r="A16" s="105" t="s">
        <v>82</v>
      </c>
      <c r="B16" s="109" t="s">
        <v>43</v>
      </c>
      <c r="C16" s="107">
        <v>3.1</v>
      </c>
      <c r="D16" s="105" t="s">
        <v>18</v>
      </c>
      <c r="E16" s="105" t="s">
        <v>15</v>
      </c>
      <c r="F16" s="105">
        <v>60</v>
      </c>
      <c r="G16" s="107">
        <v>1</v>
      </c>
      <c r="H16" s="105" t="s">
        <v>16</v>
      </c>
      <c r="I16" s="105">
        <f>IF(SUMIF(Formulário!$E$14:$E$39,C16,Formulário!$J$14:$J$39)&gt;F16,F16,SUMIF(Formulário!$E$14:$E$39,C16,Formulário!$J$14:$J$39))</f>
        <v>0</v>
      </c>
      <c r="K16" s="5"/>
      <c r="L16" s="5"/>
      <c r="M16" s="5"/>
      <c r="N16" s="5"/>
      <c r="O16" s="5"/>
      <c r="P16" s="5"/>
      <c r="Q16" s="5"/>
      <c r="R16" s="5"/>
      <c r="S16" s="5"/>
      <c r="T16" s="5"/>
      <c r="U16" s="5"/>
      <c r="V16" s="5"/>
      <c r="W16" s="5"/>
      <c r="X16" s="5"/>
      <c r="Y16" s="5"/>
      <c r="Z16" s="5"/>
      <c r="AA16" s="5"/>
      <c r="AB16" s="5"/>
      <c r="AC16" s="5"/>
    </row>
    <row r="17" spans="1:29" ht="28" x14ac:dyDescent="0.15">
      <c r="A17" s="105" t="s">
        <v>82</v>
      </c>
      <c r="B17" s="109" t="s">
        <v>44</v>
      </c>
      <c r="C17" s="107">
        <v>3.2</v>
      </c>
      <c r="D17" s="105" t="s">
        <v>34</v>
      </c>
      <c r="E17" s="105" t="s">
        <v>15</v>
      </c>
      <c r="F17" s="105">
        <v>60</v>
      </c>
      <c r="G17" s="147">
        <f>1/15</f>
        <v>6.6666666666666666E-2</v>
      </c>
      <c r="H17" s="105" t="s">
        <v>35</v>
      </c>
      <c r="I17" s="105">
        <f>IF(SUMIF(Formulário!$E$14:$E$39,C17,Formulário!$J$14:$J$39)&gt;F17,F17,SUMIF(Formulário!$E$14:$E$39,C17,Formulário!$J$14:$J$39))</f>
        <v>0</v>
      </c>
      <c r="K17" s="5"/>
      <c r="L17" s="5"/>
      <c r="M17" s="5"/>
      <c r="N17" s="5"/>
      <c r="O17" s="5"/>
      <c r="P17" s="5"/>
      <c r="Q17" s="5"/>
      <c r="R17" s="5"/>
      <c r="S17" s="5"/>
      <c r="T17" s="5"/>
      <c r="U17" s="5"/>
      <c r="V17" s="5"/>
      <c r="W17" s="5"/>
      <c r="X17" s="5"/>
      <c r="Y17" s="5"/>
      <c r="Z17" s="5"/>
      <c r="AA17" s="5"/>
      <c r="AB17" s="5"/>
      <c r="AC17" s="5"/>
    </row>
    <row r="18" spans="1:29" ht="14" x14ac:dyDescent="0.15">
      <c r="A18" s="105" t="s">
        <v>82</v>
      </c>
      <c r="B18" s="109" t="s">
        <v>45</v>
      </c>
      <c r="C18" s="107">
        <v>3.3</v>
      </c>
      <c r="D18" s="105" t="s">
        <v>28</v>
      </c>
      <c r="E18" s="105" t="s">
        <v>29</v>
      </c>
      <c r="F18" s="105">
        <v>60</v>
      </c>
      <c r="G18" s="107">
        <v>1</v>
      </c>
      <c r="H18" s="105" t="s">
        <v>42</v>
      </c>
      <c r="I18" s="105">
        <f>IF(SUMIF(Formulário!$E$14:$E$39,C18,Formulário!$J$14:$J$39)&gt;F18,F18,SUMIF(Formulário!$E$14:$E$39,C18,Formulário!$J$14:$J$39))</f>
        <v>0</v>
      </c>
      <c r="K18" s="5"/>
      <c r="L18" s="5"/>
      <c r="M18" s="5"/>
      <c r="N18" s="5"/>
      <c r="O18" s="5"/>
      <c r="P18" s="5"/>
      <c r="Q18" s="5"/>
      <c r="R18" s="5"/>
      <c r="S18" s="5"/>
      <c r="T18" s="5"/>
      <c r="U18" s="5"/>
      <c r="V18" s="5"/>
      <c r="W18" s="5"/>
      <c r="X18" s="5"/>
      <c r="Y18" s="5"/>
      <c r="Z18" s="5"/>
      <c r="AA18" s="5"/>
      <c r="AB18" s="5"/>
      <c r="AC18" s="5"/>
    </row>
    <row r="19" spans="1:29" ht="42" x14ac:dyDescent="0.15">
      <c r="A19" s="105" t="s">
        <v>83</v>
      </c>
      <c r="B19" s="109" t="s">
        <v>46</v>
      </c>
      <c r="C19" s="107">
        <v>4.0999999999999996</v>
      </c>
      <c r="D19" s="105" t="s">
        <v>14</v>
      </c>
      <c r="E19" s="105" t="s">
        <v>32</v>
      </c>
      <c r="F19" s="105">
        <v>15</v>
      </c>
      <c r="G19" s="107">
        <v>5</v>
      </c>
      <c r="H19" s="105" t="s">
        <v>47</v>
      </c>
      <c r="I19" s="105">
        <f>IF(SUMIF(Formulário!$E$14:$E$39,C19,Formulário!$J$14:$J$39)&gt;F19,F19,SUMIF(Formulário!$E$14:$E$39,C19,Formulário!$J$14:$J$39))</f>
        <v>0</v>
      </c>
      <c r="K19" s="5"/>
      <c r="L19" s="5"/>
      <c r="M19" s="5"/>
      <c r="N19" s="5"/>
      <c r="O19" s="5"/>
      <c r="P19" s="5"/>
      <c r="Q19" s="5"/>
      <c r="R19" s="5"/>
      <c r="S19" s="5"/>
      <c r="T19" s="5"/>
      <c r="U19" s="5"/>
      <c r="V19" s="5"/>
      <c r="W19" s="5"/>
      <c r="X19" s="5"/>
      <c r="Y19" s="5"/>
      <c r="Z19" s="5"/>
      <c r="AA19" s="5"/>
      <c r="AB19" s="5"/>
      <c r="AC19" s="5"/>
    </row>
    <row r="20" spans="1:29" ht="28" x14ac:dyDescent="0.15">
      <c r="A20" s="105" t="s">
        <v>83</v>
      </c>
      <c r="B20" s="109" t="s">
        <v>158</v>
      </c>
      <c r="C20" s="107">
        <v>4.2</v>
      </c>
      <c r="D20" s="105" t="s">
        <v>14</v>
      </c>
      <c r="E20" s="105" t="s">
        <v>32</v>
      </c>
      <c r="F20" s="105">
        <v>15</v>
      </c>
      <c r="G20" s="107">
        <v>5</v>
      </c>
      <c r="H20" s="105" t="s">
        <v>49</v>
      </c>
      <c r="I20" s="105">
        <f>IF(SUMIF(Formulário!$E$14:$E$39,C20,Formulário!$J$14:$J$39)&gt;F20,F20,SUMIF(Formulário!$E$14:$E$39,C20,Formulário!$J$14:$J$39))</f>
        <v>0</v>
      </c>
      <c r="K20" s="5"/>
      <c r="L20" s="5"/>
      <c r="M20" s="5"/>
      <c r="N20" s="5"/>
      <c r="O20" s="5"/>
      <c r="P20" s="5"/>
      <c r="Q20" s="5"/>
      <c r="R20" s="5"/>
      <c r="S20" s="5"/>
      <c r="T20" s="5"/>
      <c r="U20" s="5"/>
      <c r="V20" s="5"/>
      <c r="W20" s="5"/>
      <c r="X20" s="5"/>
      <c r="Y20" s="5"/>
      <c r="Z20" s="5"/>
      <c r="AA20" s="5"/>
      <c r="AB20" s="5"/>
      <c r="AC20" s="5"/>
    </row>
    <row r="21" spans="1:29" ht="14" x14ac:dyDescent="0.15">
      <c r="A21" s="105" t="s">
        <v>84</v>
      </c>
      <c r="B21" s="109" t="s">
        <v>50</v>
      </c>
      <c r="C21" s="107">
        <v>5.0999999999999996</v>
      </c>
      <c r="D21" s="105" t="s">
        <v>18</v>
      </c>
      <c r="E21" s="105" t="s">
        <v>20</v>
      </c>
      <c r="F21" s="105">
        <v>30</v>
      </c>
      <c r="G21" s="107">
        <v>1</v>
      </c>
      <c r="H21" s="105" t="s">
        <v>16</v>
      </c>
      <c r="I21" s="105">
        <f>IF(SUMIF(Formulário!$E$14:$E$39,C21,Formulário!$J$14:$J$39)&gt;F21,F21,SUMIF(Formulário!$E$14:$E$39,C21,Formulário!$J$14:$J$39))</f>
        <v>0</v>
      </c>
      <c r="K21" s="5"/>
      <c r="L21" s="5"/>
      <c r="M21" s="5"/>
      <c r="N21" s="5"/>
      <c r="O21" s="5"/>
      <c r="P21" s="5"/>
      <c r="Q21" s="5"/>
      <c r="R21" s="5"/>
      <c r="S21" s="5"/>
      <c r="T21" s="5"/>
      <c r="U21" s="5"/>
      <c r="V21" s="5"/>
      <c r="W21" s="5"/>
      <c r="X21" s="5"/>
      <c r="Y21" s="5"/>
      <c r="Z21" s="5"/>
      <c r="AA21" s="5"/>
      <c r="AB21" s="5"/>
      <c r="AC21" s="5"/>
    </row>
    <row r="22" spans="1:29" ht="14" x14ac:dyDescent="0.15">
      <c r="A22" s="105" t="s">
        <v>84</v>
      </c>
      <c r="B22" s="109" t="s">
        <v>51</v>
      </c>
      <c r="C22" s="107">
        <v>5.2</v>
      </c>
      <c r="D22" s="105" t="s">
        <v>18</v>
      </c>
      <c r="E22" s="105" t="s">
        <v>20</v>
      </c>
      <c r="F22" s="105">
        <v>30</v>
      </c>
      <c r="G22" s="107">
        <v>1</v>
      </c>
      <c r="H22" s="105" t="s">
        <v>16</v>
      </c>
      <c r="I22" s="105">
        <f>IF(SUMIF(Formulário!$E$14:$E$39,C22,Formulário!$J$14:$J$39)&gt;F22,F22,SUMIF(Formulário!$E$14:$E$39,C22,Formulário!$J$14:$J$39))</f>
        <v>0</v>
      </c>
      <c r="K22" s="5"/>
      <c r="L22" s="5"/>
      <c r="M22" s="5"/>
      <c r="N22" s="5"/>
      <c r="O22" s="5"/>
      <c r="P22" s="5"/>
      <c r="Q22" s="5"/>
      <c r="R22" s="5"/>
      <c r="S22" s="5"/>
      <c r="T22" s="5"/>
      <c r="U22" s="5"/>
      <c r="V22" s="5"/>
      <c r="W22" s="5"/>
      <c r="X22" s="5"/>
      <c r="Y22" s="5"/>
      <c r="Z22" s="5"/>
      <c r="AA22" s="5"/>
      <c r="AB22" s="5"/>
      <c r="AC22" s="5"/>
    </row>
    <row r="23" spans="1:29" ht="14" x14ac:dyDescent="0.15">
      <c r="A23" s="105" t="s">
        <v>84</v>
      </c>
      <c r="B23" s="109" t="s">
        <v>52</v>
      </c>
      <c r="C23" s="107">
        <v>5.3</v>
      </c>
      <c r="D23" s="105" t="s">
        <v>53</v>
      </c>
      <c r="E23" s="105" t="s">
        <v>20</v>
      </c>
      <c r="F23" s="105">
        <v>30</v>
      </c>
      <c r="G23" s="107">
        <v>2</v>
      </c>
      <c r="H23" s="105" t="s">
        <v>16</v>
      </c>
      <c r="I23" s="105">
        <f>IF(SUMIF(Formulário!$E$14:$E$39,C23,Formulário!$J$14:$J$39)&gt;F23,F23,SUMIF(Formulário!$E$14:$E$39,C23,Formulário!$J$14:$J$39))</f>
        <v>0</v>
      </c>
      <c r="K23" s="5"/>
      <c r="L23" s="5"/>
      <c r="M23" s="5"/>
      <c r="N23" s="5"/>
      <c r="O23" s="5"/>
      <c r="P23" s="5"/>
      <c r="Q23" s="5"/>
      <c r="R23" s="5"/>
      <c r="S23" s="5"/>
      <c r="T23" s="5"/>
      <c r="U23" s="5"/>
      <c r="V23" s="5"/>
      <c r="W23" s="5"/>
      <c r="X23" s="5"/>
      <c r="Y23" s="5"/>
      <c r="Z23" s="5"/>
      <c r="AA23" s="5"/>
      <c r="AB23" s="5"/>
      <c r="AC23" s="5"/>
    </row>
    <row r="24" spans="1:29" ht="70" x14ac:dyDescent="0.15">
      <c r="A24" s="105" t="s">
        <v>84</v>
      </c>
      <c r="B24" s="109" t="s">
        <v>54</v>
      </c>
      <c r="C24" s="107">
        <v>5.4</v>
      </c>
      <c r="D24" s="105" t="s">
        <v>55</v>
      </c>
      <c r="E24" s="105" t="s">
        <v>15</v>
      </c>
      <c r="F24" s="105">
        <v>60</v>
      </c>
      <c r="G24" s="107">
        <v>10</v>
      </c>
      <c r="H24" s="105" t="s">
        <v>160</v>
      </c>
      <c r="I24" s="105">
        <f>IF(SUMIF(Formulário!$E$14:$E$39,C24,Formulário!$J$14:$J$39)&gt;F24,F24,SUMIF(Formulário!$E$14:$E$39,C24,Formulário!$J$14:$J$39))</f>
        <v>0</v>
      </c>
      <c r="K24" s="5"/>
      <c r="L24" s="5"/>
      <c r="M24" s="5"/>
      <c r="N24" s="5"/>
      <c r="O24" s="5"/>
      <c r="P24" s="5"/>
      <c r="Q24" s="5"/>
      <c r="R24" s="5"/>
      <c r="S24" s="5"/>
      <c r="T24" s="5"/>
      <c r="U24" s="5"/>
      <c r="V24" s="5"/>
      <c r="W24" s="5"/>
      <c r="X24" s="5"/>
      <c r="Y24" s="5"/>
      <c r="Z24" s="5"/>
      <c r="AA24" s="5"/>
      <c r="AB24" s="5"/>
      <c r="AC24" s="5"/>
    </row>
    <row r="25" spans="1:29" ht="14" x14ac:dyDescent="0.15">
      <c r="A25" s="105" t="s">
        <v>84</v>
      </c>
      <c r="B25" s="109" t="s">
        <v>57</v>
      </c>
      <c r="C25" s="107">
        <v>5.5</v>
      </c>
      <c r="D25" s="105" t="s">
        <v>18</v>
      </c>
      <c r="E25" s="105" t="s">
        <v>20</v>
      </c>
      <c r="F25" s="105">
        <v>30</v>
      </c>
      <c r="G25" s="107">
        <v>1</v>
      </c>
      <c r="H25" s="105" t="s">
        <v>16</v>
      </c>
      <c r="I25" s="105">
        <f>IF(SUMIF(Formulário!$E$14:$E$39,C25,Formulário!$J$14:$J$39)&gt;F25,F25,SUMIF(Formulário!$E$14:$E$39,C25,Formulário!$J$14:$J$39))</f>
        <v>0</v>
      </c>
      <c r="K25" s="5"/>
      <c r="L25" s="5"/>
      <c r="M25" s="5"/>
      <c r="N25" s="5"/>
      <c r="O25" s="5"/>
      <c r="P25" s="5"/>
      <c r="Q25" s="5"/>
      <c r="R25" s="5"/>
      <c r="S25" s="5"/>
      <c r="T25" s="5"/>
      <c r="U25" s="5"/>
      <c r="V25" s="5"/>
      <c r="W25" s="5"/>
      <c r="X25" s="5"/>
      <c r="Y25" s="5"/>
      <c r="Z25" s="5"/>
      <c r="AA25" s="5"/>
      <c r="AB25" s="5"/>
      <c r="AC25" s="5"/>
    </row>
    <row r="26" spans="1:29" ht="14" x14ac:dyDescent="0.15">
      <c r="A26" s="105" t="s">
        <v>84</v>
      </c>
      <c r="B26" s="109" t="s">
        <v>58</v>
      </c>
      <c r="C26" s="107">
        <v>5.6</v>
      </c>
      <c r="D26" s="105" t="s">
        <v>18</v>
      </c>
      <c r="E26" s="105" t="s">
        <v>32</v>
      </c>
      <c r="F26" s="105">
        <v>15</v>
      </c>
      <c r="G26" s="107">
        <v>1</v>
      </c>
      <c r="H26" s="105" t="s">
        <v>16</v>
      </c>
      <c r="I26" s="105">
        <f>IF(SUMIF(Formulário!$E$14:$E$39,C26,Formulário!$J$14:$J$39)&gt;F26,F26,SUMIF(Formulário!$E$14:$E$39,C26,Formulário!$J$14:$J$39))</f>
        <v>0</v>
      </c>
      <c r="K26" s="5"/>
      <c r="L26" s="5"/>
      <c r="M26" s="5"/>
      <c r="N26" s="5"/>
      <c r="O26" s="5"/>
      <c r="P26" s="5"/>
      <c r="Q26" s="5"/>
      <c r="R26" s="5"/>
      <c r="S26" s="5"/>
      <c r="T26" s="5"/>
      <c r="U26" s="5"/>
      <c r="V26" s="5"/>
      <c r="W26" s="5"/>
      <c r="X26" s="5"/>
      <c r="Y26" s="5"/>
      <c r="Z26" s="5"/>
      <c r="AA26" s="5"/>
      <c r="AB26" s="5"/>
      <c r="AC26" s="5"/>
    </row>
    <row r="27" spans="1:29" ht="28" x14ac:dyDescent="0.15">
      <c r="A27" s="105" t="s">
        <v>84</v>
      </c>
      <c r="B27" s="109" t="s">
        <v>59</v>
      </c>
      <c r="C27" s="107">
        <v>5.7</v>
      </c>
      <c r="D27" s="105" t="s">
        <v>60</v>
      </c>
      <c r="E27" s="105" t="s">
        <v>20</v>
      </c>
      <c r="F27" s="105">
        <v>30</v>
      </c>
      <c r="G27" s="107">
        <v>1</v>
      </c>
      <c r="H27" s="105" t="s">
        <v>16</v>
      </c>
      <c r="I27" s="105">
        <f>IF(SUMIF(Formulário!$E$14:$E$39,C27,Formulário!$J$14:$J$39)&gt;F27,F27,SUMIF(Formulário!$E$14:$E$39,C27,Formulário!$J$14:$J$39))</f>
        <v>0</v>
      </c>
      <c r="K27" s="5"/>
      <c r="L27" s="5"/>
      <c r="M27" s="5"/>
      <c r="N27" s="5"/>
      <c r="O27" s="5"/>
      <c r="P27" s="5"/>
      <c r="Q27" s="5"/>
      <c r="R27" s="5"/>
      <c r="S27" s="5"/>
      <c r="T27" s="5"/>
      <c r="U27" s="5"/>
      <c r="V27" s="5"/>
      <c r="W27" s="5"/>
      <c r="X27" s="5"/>
      <c r="Y27" s="5"/>
      <c r="Z27" s="5"/>
      <c r="AA27" s="5"/>
      <c r="AB27" s="5"/>
      <c r="AC27" s="5"/>
    </row>
    <row r="28" spans="1:29" ht="14" x14ac:dyDescent="0.15">
      <c r="A28" s="105" t="s">
        <v>84</v>
      </c>
      <c r="B28" s="109" t="s">
        <v>61</v>
      </c>
      <c r="C28" s="107">
        <v>5.8</v>
      </c>
      <c r="D28" s="105" t="s">
        <v>62</v>
      </c>
      <c r="E28" s="105" t="s">
        <v>20</v>
      </c>
      <c r="F28" s="105">
        <v>30</v>
      </c>
      <c r="G28" s="107">
        <f>1/10</f>
        <v>0.1</v>
      </c>
      <c r="H28" s="105" t="s">
        <v>16</v>
      </c>
      <c r="I28" s="105">
        <f>IF(SUMIF(Formulário!$E$14:$E$39,C28,Formulário!$J$14:$J$39)&gt;F28,F28,SUMIF(Formulário!$E$14:$E$39,C28,Formulário!$J$14:$J$39))</f>
        <v>0</v>
      </c>
      <c r="K28" s="5"/>
      <c r="L28" s="5"/>
      <c r="M28" s="5"/>
      <c r="N28" s="5"/>
      <c r="O28" s="5"/>
      <c r="P28" s="5"/>
      <c r="Q28" s="5"/>
      <c r="R28" s="5"/>
      <c r="S28" s="5"/>
      <c r="T28" s="5"/>
      <c r="U28" s="5"/>
      <c r="V28" s="5"/>
      <c r="W28" s="5"/>
      <c r="X28" s="5"/>
      <c r="Y28" s="5"/>
      <c r="Z28" s="5"/>
      <c r="AA28" s="5"/>
      <c r="AB28" s="5"/>
      <c r="AC28" s="5"/>
    </row>
    <row r="29" spans="1:29" ht="14" x14ac:dyDescent="0.15">
      <c r="A29" s="105" t="s">
        <v>84</v>
      </c>
      <c r="B29" s="109" t="s">
        <v>63</v>
      </c>
      <c r="C29" s="107">
        <v>5.9</v>
      </c>
      <c r="D29" s="105" t="s">
        <v>18</v>
      </c>
      <c r="E29" s="105" t="s">
        <v>20</v>
      </c>
      <c r="F29" s="105">
        <v>30</v>
      </c>
      <c r="G29" s="107">
        <v>1</v>
      </c>
      <c r="H29" s="105" t="s">
        <v>16</v>
      </c>
      <c r="I29" s="105">
        <f>IF(SUMIF(Formulário!$E$14:$E$39,C29,Formulário!$J$14:$J$39)&gt;F29,F29,SUMIF(Formulário!$E$14:$E$39,C29,Formulário!$J$14:$J$39))</f>
        <v>0</v>
      </c>
      <c r="K29" s="5"/>
      <c r="L29" s="5"/>
      <c r="M29" s="5"/>
      <c r="N29" s="5"/>
      <c r="O29" s="5"/>
      <c r="P29" s="5"/>
      <c r="Q29" s="5"/>
      <c r="R29" s="5"/>
      <c r="S29" s="5"/>
      <c r="T29" s="5"/>
      <c r="U29" s="5"/>
      <c r="V29" s="5"/>
      <c r="W29" s="5"/>
      <c r="X29" s="5"/>
      <c r="Y29" s="5"/>
      <c r="Z29" s="5"/>
      <c r="AA29" s="5"/>
      <c r="AB29" s="5"/>
      <c r="AC29" s="5"/>
    </row>
    <row r="30" spans="1:29" ht="14" x14ac:dyDescent="0.15">
      <c r="A30" s="105" t="s">
        <v>84</v>
      </c>
      <c r="B30" s="109" t="s">
        <v>64</v>
      </c>
      <c r="C30" s="149" t="s">
        <v>159</v>
      </c>
      <c r="D30" s="105" t="s">
        <v>18</v>
      </c>
      <c r="E30" s="105" t="s">
        <v>15</v>
      </c>
      <c r="F30" s="105">
        <v>60</v>
      </c>
      <c r="G30" s="107">
        <v>1</v>
      </c>
      <c r="H30" s="105" t="s">
        <v>16</v>
      </c>
      <c r="I30" s="105">
        <f>IF(SUMIF(Formulário!$E$14:$E$39,C30,Formulário!$J$14:$J$39)&gt;F30,F30,SUMIF(Formulário!$E$14:$E$39,C30,Formulário!$J$14:$J$39))</f>
        <v>0</v>
      </c>
      <c r="K30" s="5"/>
      <c r="L30" s="5"/>
      <c r="M30" s="5"/>
      <c r="N30" s="5"/>
      <c r="O30" s="5"/>
      <c r="P30" s="5"/>
      <c r="Q30" s="5"/>
      <c r="R30" s="5"/>
      <c r="S30" s="5"/>
      <c r="T30" s="5"/>
      <c r="U30" s="5"/>
      <c r="V30" s="5"/>
      <c r="W30" s="5"/>
      <c r="X30" s="5"/>
      <c r="Y30" s="5"/>
      <c r="Z30" s="5"/>
      <c r="AA30" s="5"/>
      <c r="AB30" s="5"/>
      <c r="AC30" s="5"/>
    </row>
    <row r="31" spans="1:29" ht="14" x14ac:dyDescent="0.15">
      <c r="A31" s="105" t="s">
        <v>84</v>
      </c>
      <c r="B31" s="109" t="s">
        <v>65</v>
      </c>
      <c r="C31" s="107">
        <v>5.1100000000000003</v>
      </c>
      <c r="D31" s="105" t="s">
        <v>66</v>
      </c>
      <c r="E31" s="105" t="s">
        <v>67</v>
      </c>
      <c r="F31" s="105">
        <v>10</v>
      </c>
      <c r="G31" s="107">
        <f>1/5</f>
        <v>0.2</v>
      </c>
      <c r="H31" s="105" t="s">
        <v>68</v>
      </c>
      <c r="I31" s="105">
        <f>IF(SUMIF(Formulário!$E$14:$E$39,C31,Formulário!$J$14:$J$39)&gt;F31,F31,SUMIF(Formulário!$E$14:$E$39,C31,Formulário!$J$14:$J$39))</f>
        <v>0</v>
      </c>
      <c r="K31" s="5"/>
      <c r="L31" s="5"/>
      <c r="M31" s="5"/>
      <c r="N31" s="5"/>
      <c r="O31" s="5"/>
      <c r="P31" s="5"/>
      <c r="Q31" s="5"/>
      <c r="R31" s="5"/>
      <c r="S31" s="5"/>
      <c r="T31" s="5"/>
      <c r="U31" s="5"/>
      <c r="V31" s="5"/>
      <c r="W31" s="5"/>
      <c r="X31" s="5"/>
      <c r="Y31" s="5"/>
      <c r="Z31" s="5"/>
      <c r="AA31" s="5"/>
      <c r="AB31" s="5"/>
      <c r="AC31" s="5"/>
    </row>
    <row r="32" spans="1:29" ht="28" x14ac:dyDescent="0.15">
      <c r="A32" s="105" t="s">
        <v>84</v>
      </c>
      <c r="B32" s="109" t="s">
        <v>69</v>
      </c>
      <c r="C32" s="107">
        <v>5.12</v>
      </c>
      <c r="D32" s="105" t="s">
        <v>70</v>
      </c>
      <c r="E32" s="105" t="s">
        <v>20</v>
      </c>
      <c r="F32" s="105">
        <v>30</v>
      </c>
      <c r="G32" s="107">
        <v>4</v>
      </c>
      <c r="H32" s="105" t="s">
        <v>16</v>
      </c>
      <c r="I32" s="105">
        <f>IF(SUMIF(Formulário!$E$14:$E$39,C32,Formulário!$J$14:$J$39)&gt;F32,F32,SUMIF(Formulário!$E$14:$E$39,C32,Formulário!$J$14:$J$39))</f>
        <v>0</v>
      </c>
      <c r="K32" s="5"/>
      <c r="L32" s="5"/>
      <c r="M32" s="5"/>
      <c r="N32" s="5"/>
      <c r="O32" s="5"/>
      <c r="P32" s="5"/>
      <c r="Q32" s="5"/>
      <c r="R32" s="5"/>
      <c r="S32" s="5"/>
      <c r="T32" s="5"/>
      <c r="U32" s="5"/>
      <c r="V32" s="5"/>
      <c r="W32" s="5"/>
      <c r="X32" s="5"/>
      <c r="Y32" s="5"/>
      <c r="Z32" s="5"/>
      <c r="AA32" s="5"/>
      <c r="AB32" s="5"/>
      <c r="AC32" s="5"/>
    </row>
    <row r="33" spans="1:29" ht="14" x14ac:dyDescent="0.15">
      <c r="A33" s="105" t="s">
        <v>84</v>
      </c>
      <c r="B33" s="109" t="s">
        <v>72</v>
      </c>
      <c r="C33" s="107">
        <v>5.13</v>
      </c>
      <c r="D33" s="105" t="s">
        <v>70</v>
      </c>
      <c r="E33" s="105" t="s">
        <v>15</v>
      </c>
      <c r="F33" s="105">
        <v>60</v>
      </c>
      <c r="G33" s="107">
        <v>4</v>
      </c>
      <c r="H33" s="105" t="s">
        <v>16</v>
      </c>
      <c r="I33" s="105">
        <f>IF(SUMIF(Formulário!$E$14:$E$39,C33,Formulário!$J$14:$J$39)&gt;F33,F33,SUMIF(Formulário!$E$14:$E$39,C33,Formulário!$J$14:$J$39))</f>
        <v>0</v>
      </c>
      <c r="K33" s="5"/>
      <c r="L33" s="5"/>
      <c r="M33" s="5"/>
      <c r="N33" s="5"/>
      <c r="O33" s="5"/>
      <c r="P33" s="5"/>
      <c r="Q33" s="5"/>
      <c r="R33" s="5"/>
      <c r="S33" s="5"/>
      <c r="T33" s="5"/>
      <c r="U33" s="5"/>
      <c r="V33" s="5"/>
      <c r="W33" s="5"/>
      <c r="X33" s="5"/>
      <c r="Y33" s="5"/>
      <c r="Z33" s="5"/>
      <c r="AA33" s="5"/>
      <c r="AB33" s="5"/>
      <c r="AC33" s="5"/>
    </row>
    <row r="34" spans="1:29" ht="14" x14ac:dyDescent="0.15">
      <c r="A34" s="105" t="s">
        <v>84</v>
      </c>
      <c r="B34" s="109" t="s">
        <v>74</v>
      </c>
      <c r="C34" s="107">
        <v>5.14</v>
      </c>
      <c r="D34" s="105" t="s">
        <v>18</v>
      </c>
      <c r="E34" s="105" t="s">
        <v>20</v>
      </c>
      <c r="F34" s="105">
        <v>30</v>
      </c>
      <c r="G34" s="107">
        <v>1</v>
      </c>
      <c r="H34" s="105" t="s">
        <v>16</v>
      </c>
      <c r="I34" s="105">
        <f>IF(SUMIF(Formulário!$E$14:$E$39,C34,Formulário!$J$14:$J$39)&gt;F34,F34,SUMIF(Formulário!$E$14:$E$39,C34,Formulário!$J$14:$J$39))</f>
        <v>0</v>
      </c>
      <c r="K34" s="5"/>
      <c r="L34" s="5"/>
      <c r="M34" s="5"/>
      <c r="N34" s="5"/>
      <c r="O34" s="5"/>
      <c r="P34" s="5"/>
      <c r="Q34" s="5"/>
      <c r="R34" s="5"/>
      <c r="S34" s="5"/>
      <c r="T34" s="5"/>
      <c r="U34" s="5"/>
      <c r="V34" s="5"/>
      <c r="W34" s="5"/>
      <c r="X34" s="5"/>
      <c r="Y34" s="5"/>
      <c r="Z34" s="5"/>
      <c r="AA34" s="5"/>
      <c r="AB34" s="5"/>
      <c r="AC34" s="5"/>
    </row>
    <row r="35" spans="1:29" ht="14" x14ac:dyDescent="0.15">
      <c r="A35" s="105" t="s">
        <v>84</v>
      </c>
      <c r="B35" s="109" t="s">
        <v>76</v>
      </c>
      <c r="C35" s="107">
        <v>5.15</v>
      </c>
      <c r="D35" s="105" t="s">
        <v>18</v>
      </c>
      <c r="E35" s="105" t="s">
        <v>20</v>
      </c>
      <c r="F35" s="105">
        <v>30</v>
      </c>
      <c r="G35" s="107">
        <v>1</v>
      </c>
      <c r="H35" s="105" t="s">
        <v>16</v>
      </c>
      <c r="I35" s="105">
        <f>IF(SUMIF(Formulário!$E$14:$E$39,C35,Formulário!$J$14:$J$39)&gt;F35,F35,SUMIF(Formulário!$E$14:$E$39,C35,Formulário!$J$14:$J$39))</f>
        <v>0</v>
      </c>
      <c r="K35" s="5"/>
      <c r="L35" s="5"/>
      <c r="M35" s="5"/>
      <c r="N35" s="5"/>
      <c r="O35" s="5"/>
      <c r="P35" s="5"/>
      <c r="Q35" s="5"/>
      <c r="R35" s="5"/>
      <c r="S35" s="5"/>
      <c r="T35" s="5"/>
      <c r="U35" s="5"/>
      <c r="V35" s="5"/>
      <c r="W35" s="5"/>
      <c r="X35" s="5"/>
      <c r="Y35" s="5"/>
      <c r="Z35" s="5"/>
      <c r="AA35" s="5"/>
      <c r="AB35" s="5"/>
      <c r="AC35" s="5"/>
    </row>
    <row r="36" spans="1:29" ht="14" x14ac:dyDescent="0.15">
      <c r="A36" s="105" t="s">
        <v>84</v>
      </c>
      <c r="B36" s="109" t="s">
        <v>78</v>
      </c>
      <c r="C36" s="107">
        <v>5.16</v>
      </c>
      <c r="D36" s="105" t="s">
        <v>28</v>
      </c>
      <c r="E36" s="105" t="s">
        <v>29</v>
      </c>
      <c r="F36" s="105">
        <v>60</v>
      </c>
      <c r="G36" s="107">
        <v>1</v>
      </c>
      <c r="H36" s="105" t="s">
        <v>79</v>
      </c>
      <c r="I36" s="105">
        <f>IF(SUMIF(Formulário!$E$14:$E$39,C36,Formulário!$J$14:$J$39)&gt;F36,F36,SUMIF(Formulário!$E$14:$E$39,C36,Formulário!$J$14:$J$39))</f>
        <v>0</v>
      </c>
      <c r="K36" s="5"/>
      <c r="L36" s="5"/>
      <c r="M36" s="5"/>
      <c r="N36" s="5"/>
      <c r="O36" s="5"/>
      <c r="P36" s="5"/>
      <c r="Q36" s="5"/>
      <c r="R36" s="5"/>
      <c r="S36" s="5"/>
      <c r="T36" s="5"/>
      <c r="U36" s="5"/>
      <c r="V36" s="5"/>
      <c r="W36" s="5"/>
      <c r="X36" s="5"/>
      <c r="Y36" s="5"/>
      <c r="Z36" s="5"/>
      <c r="AA36" s="5"/>
      <c r="AB36" s="5"/>
      <c r="AC36" s="5"/>
    </row>
    <row r="37" spans="1:29" hidden="1" x14ac:dyDescent="0.15">
      <c r="A37" s="7"/>
      <c r="B37" s="7"/>
      <c r="C37" s="150"/>
      <c r="D37" s="7"/>
      <c r="E37" s="7"/>
      <c r="F37" s="7"/>
      <c r="G37" s="7"/>
      <c r="H37" s="7"/>
      <c r="I37" s="5"/>
      <c r="J37" s="5"/>
      <c r="K37" s="5"/>
      <c r="L37" s="5"/>
      <c r="M37" s="5"/>
      <c r="N37" s="5"/>
      <c r="O37" s="5"/>
      <c r="P37" s="5"/>
      <c r="Q37" s="5"/>
      <c r="R37" s="5"/>
      <c r="S37" s="5"/>
      <c r="T37" s="5"/>
      <c r="U37" s="5"/>
      <c r="V37" s="5"/>
      <c r="W37" s="5"/>
      <c r="X37" s="5"/>
      <c r="Y37" s="5"/>
      <c r="Z37" s="5"/>
      <c r="AA37" s="5"/>
      <c r="AB37" s="5"/>
      <c r="AC37" s="5"/>
    </row>
    <row r="38" spans="1:29" hidden="1" x14ac:dyDescent="0.15">
      <c r="A38" s="7"/>
      <c r="B38" s="7"/>
      <c r="C38" s="150"/>
      <c r="D38" s="7"/>
      <c r="E38" s="7"/>
      <c r="F38" s="7"/>
      <c r="G38" s="7"/>
      <c r="H38" s="7"/>
      <c r="I38" s="5"/>
      <c r="J38" s="5"/>
      <c r="K38" s="5"/>
      <c r="L38" s="5"/>
      <c r="M38" s="5"/>
      <c r="N38" s="5"/>
      <c r="O38" s="5"/>
      <c r="P38" s="5"/>
      <c r="Q38" s="5"/>
      <c r="R38" s="5"/>
      <c r="S38" s="5"/>
      <c r="T38" s="5"/>
      <c r="U38" s="5"/>
      <c r="V38" s="5"/>
      <c r="W38" s="5"/>
      <c r="X38" s="5"/>
      <c r="Y38" s="5"/>
      <c r="Z38" s="5"/>
      <c r="AA38" s="5"/>
      <c r="AB38" s="5"/>
      <c r="AC38" s="5"/>
    </row>
    <row r="39" spans="1:29" hidden="1" x14ac:dyDescent="0.15">
      <c r="A39" s="7"/>
      <c r="B39" s="5"/>
      <c r="C39" s="151"/>
      <c r="D39" s="5"/>
      <c r="E39" s="5"/>
      <c r="F39" s="5"/>
      <c r="G39" s="5"/>
      <c r="H39" s="5"/>
      <c r="I39" s="5"/>
      <c r="J39" s="5"/>
      <c r="K39" s="5"/>
      <c r="L39" s="5"/>
      <c r="M39" s="5"/>
      <c r="N39" s="5"/>
      <c r="O39" s="5"/>
      <c r="P39" s="5"/>
      <c r="Q39" s="5"/>
      <c r="R39" s="5"/>
      <c r="S39" s="5"/>
      <c r="T39" s="5"/>
      <c r="U39" s="5"/>
      <c r="V39" s="5"/>
      <c r="W39" s="5"/>
      <c r="X39" s="5"/>
      <c r="Y39" s="5"/>
      <c r="Z39" s="5"/>
      <c r="AA39" s="5"/>
      <c r="AB39" s="5"/>
      <c r="AC39" s="5"/>
    </row>
    <row r="40" spans="1:29" hidden="1" x14ac:dyDescent="0.15">
      <c r="A40" s="7"/>
      <c r="B40" s="5"/>
      <c r="C40" s="151"/>
      <c r="D40" s="5"/>
      <c r="E40" s="5"/>
      <c r="F40" s="5"/>
      <c r="G40" s="5"/>
      <c r="H40" s="5"/>
      <c r="I40" s="5"/>
      <c r="J40" s="5"/>
      <c r="K40" s="5"/>
      <c r="L40" s="5"/>
      <c r="M40" s="5"/>
      <c r="N40" s="5"/>
      <c r="O40" s="5"/>
      <c r="P40" s="5"/>
      <c r="Q40" s="5"/>
      <c r="R40" s="5"/>
      <c r="S40" s="5"/>
      <c r="T40" s="5"/>
      <c r="U40" s="5"/>
      <c r="V40" s="5"/>
      <c r="W40" s="5"/>
      <c r="X40" s="5"/>
      <c r="Y40" s="5"/>
      <c r="Z40" s="5"/>
      <c r="AA40" s="5"/>
      <c r="AB40" s="5"/>
      <c r="AC40" s="5"/>
    </row>
    <row r="41" spans="1:29" hidden="1" x14ac:dyDescent="0.15">
      <c r="A41" s="7"/>
      <c r="B41" s="5"/>
      <c r="C41" s="151"/>
      <c r="D41" s="5"/>
      <c r="E41" s="5"/>
      <c r="F41" s="5"/>
      <c r="G41" s="5"/>
      <c r="H41" s="5"/>
      <c r="I41" s="5"/>
      <c r="J41" s="5"/>
      <c r="K41" s="5"/>
      <c r="L41" s="5"/>
      <c r="M41" s="5"/>
      <c r="N41" s="5"/>
      <c r="O41" s="5"/>
      <c r="P41" s="5"/>
      <c r="Q41" s="5"/>
      <c r="R41" s="5"/>
      <c r="S41" s="5"/>
      <c r="T41" s="5"/>
      <c r="U41" s="5"/>
      <c r="V41" s="5"/>
      <c r="W41" s="5"/>
      <c r="X41" s="5"/>
      <c r="Y41" s="5"/>
      <c r="Z41" s="5"/>
      <c r="AA41" s="5"/>
      <c r="AB41" s="5"/>
      <c r="AC41" s="5"/>
    </row>
    <row r="42" spans="1:29" hidden="1" x14ac:dyDescent="0.15">
      <c r="A42" s="7"/>
      <c r="B42" s="5"/>
      <c r="C42" s="151"/>
      <c r="D42" s="5"/>
      <c r="E42" s="5"/>
      <c r="F42" s="5"/>
      <c r="G42" s="5"/>
      <c r="H42" s="5"/>
      <c r="I42" s="5"/>
      <c r="J42" s="5"/>
      <c r="K42" s="5"/>
      <c r="L42" s="5"/>
      <c r="M42" s="5"/>
      <c r="N42" s="5"/>
      <c r="O42" s="5"/>
      <c r="P42" s="5"/>
      <c r="Q42" s="5"/>
      <c r="R42" s="5"/>
      <c r="S42" s="5"/>
      <c r="T42" s="5"/>
      <c r="U42" s="5"/>
      <c r="V42" s="5"/>
      <c r="W42" s="5"/>
      <c r="X42" s="5"/>
      <c r="Y42" s="5"/>
      <c r="Z42" s="5"/>
      <c r="AA42" s="5"/>
      <c r="AB42" s="5"/>
      <c r="AC42" s="5"/>
    </row>
    <row r="43" spans="1:29" hidden="1" x14ac:dyDescent="0.15">
      <c r="A43" s="7"/>
      <c r="B43" s="5"/>
      <c r="C43" s="151"/>
      <c r="D43" s="5"/>
      <c r="E43" s="5"/>
      <c r="F43" s="5"/>
      <c r="G43" s="5"/>
      <c r="H43" s="5"/>
      <c r="I43" s="5"/>
      <c r="J43" s="5"/>
      <c r="K43" s="5"/>
      <c r="L43" s="5"/>
      <c r="M43" s="5"/>
      <c r="N43" s="5"/>
      <c r="O43" s="5"/>
      <c r="P43" s="5"/>
      <c r="Q43" s="5"/>
      <c r="R43" s="5"/>
      <c r="S43" s="5"/>
      <c r="T43" s="5"/>
      <c r="U43" s="5"/>
      <c r="V43" s="5"/>
      <c r="W43" s="5"/>
      <c r="X43" s="5"/>
      <c r="Y43" s="5"/>
      <c r="Z43" s="5"/>
      <c r="AA43" s="5"/>
      <c r="AB43" s="5"/>
      <c r="AC43" s="5"/>
    </row>
    <row r="44" spans="1:29" hidden="1" x14ac:dyDescent="0.15">
      <c r="A44" s="7"/>
      <c r="B44" s="5"/>
      <c r="C44" s="151"/>
      <c r="D44" s="5"/>
      <c r="E44" s="5"/>
      <c r="F44" s="5"/>
      <c r="G44" s="5"/>
      <c r="H44" s="5"/>
      <c r="I44" s="5"/>
      <c r="J44" s="5"/>
      <c r="K44" s="5"/>
      <c r="L44" s="5"/>
      <c r="M44" s="5"/>
      <c r="N44" s="5"/>
      <c r="O44" s="5"/>
      <c r="P44" s="5"/>
      <c r="Q44" s="5"/>
      <c r="R44" s="5"/>
      <c r="S44" s="5"/>
      <c r="T44" s="5"/>
      <c r="U44" s="5"/>
      <c r="V44" s="5"/>
      <c r="W44" s="5"/>
      <c r="X44" s="5"/>
      <c r="Y44" s="5"/>
      <c r="Z44" s="5"/>
      <c r="AA44" s="5"/>
      <c r="AB44" s="5"/>
      <c r="AC44" s="5"/>
    </row>
    <row r="45" spans="1:29" hidden="1" x14ac:dyDescent="0.15">
      <c r="A45" s="7"/>
      <c r="B45" s="5"/>
      <c r="C45" s="151"/>
      <c r="D45" s="5"/>
      <c r="E45" s="5"/>
      <c r="F45" s="5"/>
      <c r="G45" s="5"/>
      <c r="H45" s="5"/>
      <c r="I45" s="5"/>
      <c r="J45" s="5"/>
      <c r="K45" s="5"/>
      <c r="L45" s="5"/>
      <c r="M45" s="5"/>
      <c r="N45" s="5"/>
      <c r="O45" s="5"/>
      <c r="P45" s="5"/>
      <c r="Q45" s="5"/>
      <c r="R45" s="5"/>
      <c r="S45" s="5"/>
      <c r="T45" s="5"/>
      <c r="U45" s="5"/>
      <c r="V45" s="5"/>
      <c r="W45" s="5"/>
      <c r="X45" s="5"/>
      <c r="Y45" s="5"/>
      <c r="Z45" s="5"/>
      <c r="AA45" s="5"/>
      <c r="AB45" s="5"/>
      <c r="AC45" s="5"/>
    </row>
    <row r="46" spans="1:29" hidden="1" x14ac:dyDescent="0.15">
      <c r="A46" s="7"/>
      <c r="B46" s="5"/>
      <c r="C46" s="151"/>
      <c r="D46" s="5"/>
      <c r="E46" s="5"/>
      <c r="F46" s="5"/>
      <c r="G46" s="5"/>
      <c r="H46" s="5"/>
      <c r="I46" s="5"/>
      <c r="J46" s="5"/>
      <c r="K46" s="5"/>
      <c r="L46" s="5"/>
      <c r="M46" s="5"/>
      <c r="N46" s="5"/>
      <c r="O46" s="5"/>
      <c r="P46" s="5"/>
      <c r="Q46" s="5"/>
      <c r="R46" s="5"/>
      <c r="S46" s="5"/>
      <c r="T46" s="5"/>
      <c r="U46" s="5"/>
      <c r="V46" s="5"/>
      <c r="W46" s="5"/>
      <c r="X46" s="5"/>
      <c r="Y46" s="5"/>
      <c r="Z46" s="5"/>
      <c r="AA46" s="5"/>
      <c r="AB46" s="5"/>
      <c r="AC46" s="5"/>
    </row>
    <row r="47" spans="1:29" hidden="1" x14ac:dyDescent="0.15">
      <c r="A47" s="7"/>
      <c r="B47" s="5"/>
      <c r="C47" s="151"/>
      <c r="D47" s="5"/>
      <c r="E47" s="5"/>
      <c r="F47" s="5"/>
      <c r="G47" s="5"/>
      <c r="H47" s="5"/>
      <c r="I47" s="5"/>
      <c r="J47" s="5"/>
      <c r="K47" s="5"/>
      <c r="L47" s="5"/>
      <c r="M47" s="5"/>
      <c r="N47" s="5"/>
      <c r="O47" s="5"/>
      <c r="P47" s="5"/>
      <c r="Q47" s="5"/>
      <c r="R47" s="5"/>
      <c r="S47" s="5"/>
      <c r="T47" s="5"/>
      <c r="U47" s="5"/>
      <c r="V47" s="5"/>
      <c r="W47" s="5"/>
      <c r="X47" s="5"/>
      <c r="Y47" s="5"/>
      <c r="Z47" s="5"/>
      <c r="AA47" s="5"/>
      <c r="AB47" s="5"/>
      <c r="AC47" s="5"/>
    </row>
    <row r="48" spans="1:29" hidden="1" x14ac:dyDescent="0.15">
      <c r="A48" s="7"/>
      <c r="B48" s="5"/>
      <c r="C48" s="151"/>
      <c r="D48" s="5"/>
      <c r="E48" s="5"/>
      <c r="F48" s="5"/>
      <c r="G48" s="5"/>
      <c r="H48" s="5"/>
      <c r="I48" s="5"/>
      <c r="J48" s="5"/>
      <c r="K48" s="5"/>
      <c r="L48" s="5"/>
      <c r="M48" s="5"/>
      <c r="N48" s="5"/>
      <c r="O48" s="5"/>
      <c r="P48" s="5"/>
      <c r="Q48" s="5"/>
      <c r="R48" s="5"/>
      <c r="S48" s="5"/>
      <c r="T48" s="5"/>
      <c r="U48" s="5"/>
      <c r="V48" s="5"/>
      <c r="W48" s="5"/>
      <c r="X48" s="5"/>
      <c r="Y48" s="5"/>
      <c r="Z48" s="5"/>
      <c r="AA48" s="5"/>
      <c r="AB48" s="5"/>
      <c r="AC48" s="5"/>
    </row>
    <row r="49" spans="1:29" hidden="1" x14ac:dyDescent="0.15">
      <c r="A49" s="7"/>
      <c r="B49" s="5"/>
      <c r="C49" s="151"/>
      <c r="D49" s="5"/>
      <c r="E49" s="5"/>
      <c r="F49" s="5"/>
      <c r="G49" s="5"/>
      <c r="H49" s="5"/>
      <c r="I49" s="5"/>
      <c r="J49" s="5"/>
      <c r="K49" s="5"/>
      <c r="L49" s="5"/>
      <c r="M49" s="5"/>
      <c r="N49" s="5"/>
      <c r="O49" s="5"/>
      <c r="P49" s="5"/>
      <c r="Q49" s="5"/>
      <c r="R49" s="5"/>
      <c r="S49" s="5"/>
      <c r="T49" s="5"/>
      <c r="U49" s="5"/>
      <c r="V49" s="5"/>
      <c r="W49" s="5"/>
      <c r="X49" s="5"/>
      <c r="Y49" s="5"/>
      <c r="Z49" s="5"/>
      <c r="AA49" s="5"/>
      <c r="AB49" s="5"/>
      <c r="AC49" s="5"/>
    </row>
    <row r="50" spans="1:29" hidden="1" x14ac:dyDescent="0.15">
      <c r="A50" s="7"/>
      <c r="B50" s="5"/>
      <c r="C50" s="151"/>
      <c r="D50" s="5"/>
      <c r="E50" s="5"/>
      <c r="F50" s="5"/>
      <c r="G50" s="5"/>
      <c r="H50" s="5"/>
      <c r="I50" s="5"/>
      <c r="J50" s="5"/>
      <c r="K50" s="5"/>
      <c r="L50" s="5"/>
      <c r="M50" s="5"/>
      <c r="N50" s="5"/>
      <c r="O50" s="5"/>
      <c r="P50" s="5"/>
      <c r="Q50" s="5"/>
      <c r="R50" s="5"/>
      <c r="S50" s="5"/>
      <c r="T50" s="5"/>
      <c r="U50" s="5"/>
      <c r="V50" s="5"/>
      <c r="W50" s="5"/>
      <c r="X50" s="5"/>
      <c r="Y50" s="5"/>
      <c r="Z50" s="5"/>
      <c r="AA50" s="5"/>
      <c r="AB50" s="5"/>
      <c r="AC50" s="5"/>
    </row>
    <row r="51" spans="1:29" hidden="1" x14ac:dyDescent="0.15">
      <c r="A51" s="7"/>
      <c r="B51" s="5"/>
      <c r="C51" s="151"/>
      <c r="D51" s="5"/>
      <c r="E51" s="5"/>
      <c r="F51" s="5"/>
      <c r="G51" s="5"/>
      <c r="H51" s="5"/>
      <c r="I51" s="5"/>
      <c r="J51" s="5"/>
      <c r="K51" s="5"/>
      <c r="L51" s="5"/>
      <c r="M51" s="5"/>
      <c r="N51" s="5"/>
      <c r="O51" s="5"/>
      <c r="P51" s="5"/>
      <c r="Q51" s="5"/>
      <c r="R51" s="5"/>
      <c r="S51" s="5"/>
      <c r="T51" s="5"/>
      <c r="U51" s="5"/>
      <c r="V51" s="5"/>
      <c r="W51" s="5"/>
      <c r="X51" s="5"/>
      <c r="Y51" s="5"/>
      <c r="Z51" s="5"/>
      <c r="AA51" s="5"/>
      <c r="AB51" s="5"/>
      <c r="AC51" s="5"/>
    </row>
    <row r="52" spans="1:29" hidden="1" x14ac:dyDescent="0.15">
      <c r="A52" s="7"/>
      <c r="B52" s="5"/>
      <c r="C52" s="151"/>
      <c r="D52" s="5"/>
      <c r="E52" s="5"/>
      <c r="F52" s="5"/>
      <c r="G52" s="5"/>
      <c r="H52" s="5"/>
      <c r="I52" s="5"/>
      <c r="J52" s="5"/>
      <c r="K52" s="5"/>
      <c r="L52" s="5"/>
      <c r="M52" s="5"/>
      <c r="N52" s="5"/>
      <c r="O52" s="5"/>
      <c r="P52" s="5"/>
      <c r="Q52" s="5"/>
      <c r="R52" s="5"/>
      <c r="S52" s="5"/>
      <c r="T52" s="5"/>
      <c r="U52" s="5"/>
      <c r="V52" s="5"/>
      <c r="W52" s="5"/>
      <c r="X52" s="5"/>
      <c r="Y52" s="5"/>
      <c r="Z52" s="5"/>
      <c r="AA52" s="5"/>
      <c r="AB52" s="5"/>
      <c r="AC52" s="5"/>
    </row>
    <row r="53" spans="1:29" hidden="1" x14ac:dyDescent="0.15">
      <c r="A53" s="7"/>
      <c r="B53" s="5"/>
      <c r="C53" s="151"/>
      <c r="D53" s="5"/>
      <c r="E53" s="5"/>
      <c r="F53" s="5"/>
      <c r="G53" s="5"/>
      <c r="H53" s="5"/>
      <c r="I53" s="5"/>
      <c r="J53" s="5"/>
      <c r="K53" s="5"/>
      <c r="L53" s="5"/>
      <c r="M53" s="5"/>
      <c r="N53" s="5"/>
      <c r="O53" s="5"/>
      <c r="P53" s="5"/>
      <c r="Q53" s="5"/>
      <c r="R53" s="5"/>
      <c r="S53" s="5"/>
      <c r="T53" s="5"/>
      <c r="U53" s="5"/>
      <c r="V53" s="5"/>
      <c r="W53" s="5"/>
      <c r="X53" s="5"/>
      <c r="Y53" s="5"/>
      <c r="Z53" s="5"/>
      <c r="AA53" s="5"/>
      <c r="AB53" s="5"/>
      <c r="AC53" s="5"/>
    </row>
    <row r="54" spans="1:29" hidden="1" x14ac:dyDescent="0.15">
      <c r="A54" s="7"/>
      <c r="B54" s="5"/>
      <c r="C54" s="151"/>
      <c r="D54" s="5"/>
      <c r="E54" s="5"/>
      <c r="F54" s="5"/>
      <c r="G54" s="5"/>
      <c r="H54" s="5"/>
      <c r="I54" s="5"/>
      <c r="J54" s="5"/>
      <c r="K54" s="5"/>
      <c r="L54" s="5"/>
      <c r="M54" s="5"/>
      <c r="N54" s="5"/>
      <c r="O54" s="5"/>
      <c r="P54" s="5"/>
      <c r="Q54" s="5"/>
      <c r="R54" s="5"/>
      <c r="S54" s="5"/>
      <c r="T54" s="5"/>
      <c r="U54" s="5"/>
      <c r="V54" s="5"/>
      <c r="W54" s="5"/>
      <c r="X54" s="5"/>
      <c r="Y54" s="5"/>
      <c r="Z54" s="5"/>
      <c r="AA54" s="5"/>
      <c r="AB54" s="5"/>
      <c r="AC54" s="5"/>
    </row>
    <row r="55" spans="1:29" hidden="1" x14ac:dyDescent="0.15">
      <c r="A55" s="7"/>
      <c r="B55" s="5"/>
      <c r="C55" s="151"/>
      <c r="D55" s="5"/>
      <c r="E55" s="5"/>
      <c r="F55" s="5"/>
      <c r="G55" s="5"/>
      <c r="H55" s="5"/>
      <c r="I55" s="5"/>
      <c r="J55" s="5"/>
      <c r="K55" s="5"/>
      <c r="L55" s="5"/>
      <c r="M55" s="5"/>
      <c r="N55" s="5"/>
      <c r="O55" s="5"/>
      <c r="P55" s="5"/>
      <c r="Q55" s="5"/>
      <c r="R55" s="5"/>
      <c r="S55" s="5"/>
      <c r="T55" s="5"/>
      <c r="U55" s="5"/>
      <c r="V55" s="5"/>
      <c r="W55" s="5"/>
      <c r="X55" s="5"/>
      <c r="Y55" s="5"/>
      <c r="Z55" s="5"/>
      <c r="AA55" s="5"/>
      <c r="AB55" s="5"/>
      <c r="AC55" s="5"/>
    </row>
    <row r="56" spans="1:29" hidden="1" x14ac:dyDescent="0.15">
      <c r="A56" s="7"/>
      <c r="B56" s="5"/>
      <c r="C56" s="151"/>
      <c r="D56" s="5"/>
      <c r="E56" s="5"/>
      <c r="F56" s="5"/>
      <c r="G56" s="5"/>
      <c r="H56" s="5"/>
      <c r="I56" s="5"/>
      <c r="J56" s="5"/>
      <c r="K56" s="5"/>
      <c r="L56" s="5"/>
      <c r="M56" s="5"/>
      <c r="N56" s="5"/>
      <c r="O56" s="5"/>
      <c r="P56" s="5"/>
      <c r="Q56" s="5"/>
      <c r="R56" s="5"/>
      <c r="S56" s="5"/>
      <c r="T56" s="5"/>
      <c r="U56" s="5"/>
      <c r="V56" s="5"/>
      <c r="W56" s="5"/>
      <c r="X56" s="5"/>
      <c r="Y56" s="5"/>
      <c r="Z56" s="5"/>
      <c r="AA56" s="5"/>
      <c r="AB56" s="5"/>
      <c r="AC56" s="5"/>
    </row>
    <row r="57" spans="1:29" hidden="1" x14ac:dyDescent="0.15">
      <c r="A57" s="7"/>
      <c r="B57" s="5"/>
      <c r="C57" s="151"/>
      <c r="D57" s="5"/>
      <c r="E57" s="5"/>
      <c r="F57" s="5"/>
      <c r="G57" s="5"/>
      <c r="H57" s="5"/>
      <c r="I57" s="5"/>
      <c r="J57" s="5"/>
      <c r="K57" s="5"/>
      <c r="L57" s="5"/>
      <c r="M57" s="5"/>
      <c r="N57" s="5"/>
      <c r="O57" s="5"/>
      <c r="P57" s="5"/>
      <c r="Q57" s="5"/>
      <c r="R57" s="5"/>
      <c r="S57" s="5"/>
      <c r="T57" s="5"/>
      <c r="U57" s="5"/>
      <c r="V57" s="5"/>
      <c r="W57" s="5"/>
      <c r="X57" s="5"/>
      <c r="Y57" s="5"/>
      <c r="Z57" s="5"/>
      <c r="AA57" s="5"/>
      <c r="AB57" s="5"/>
      <c r="AC57" s="5"/>
    </row>
    <row r="58" spans="1:29" hidden="1" x14ac:dyDescent="0.15">
      <c r="A58" s="7"/>
      <c r="B58" s="5"/>
      <c r="C58" s="151"/>
      <c r="D58" s="5"/>
      <c r="E58" s="5"/>
      <c r="F58" s="5"/>
      <c r="G58" s="5"/>
      <c r="H58" s="5"/>
      <c r="I58" s="5"/>
      <c r="J58" s="5"/>
      <c r="K58" s="5"/>
      <c r="L58" s="5"/>
      <c r="M58" s="5"/>
      <c r="N58" s="5"/>
      <c r="O58" s="5"/>
      <c r="P58" s="5"/>
      <c r="Q58" s="5"/>
      <c r="R58" s="5"/>
      <c r="S58" s="5"/>
      <c r="T58" s="5"/>
      <c r="U58" s="5"/>
      <c r="V58" s="5"/>
      <c r="W58" s="5"/>
      <c r="X58" s="5"/>
      <c r="Y58" s="5"/>
      <c r="Z58" s="5"/>
      <c r="AA58" s="5"/>
      <c r="AB58" s="5"/>
      <c r="AC58" s="5"/>
    </row>
    <row r="59" spans="1:29" hidden="1" x14ac:dyDescent="0.15">
      <c r="A59" s="7"/>
      <c r="B59" s="5"/>
      <c r="C59" s="151"/>
      <c r="D59" s="5"/>
      <c r="E59" s="5"/>
      <c r="F59" s="5"/>
      <c r="G59" s="5"/>
      <c r="H59" s="5"/>
      <c r="I59" s="5"/>
      <c r="J59" s="5"/>
      <c r="K59" s="5"/>
      <c r="L59" s="5"/>
      <c r="M59" s="5"/>
      <c r="N59" s="5"/>
      <c r="O59" s="5"/>
      <c r="P59" s="5"/>
      <c r="Q59" s="5"/>
      <c r="R59" s="5"/>
      <c r="S59" s="5"/>
      <c r="T59" s="5"/>
      <c r="U59" s="5"/>
      <c r="V59" s="5"/>
      <c r="W59" s="5"/>
      <c r="X59" s="5"/>
      <c r="Y59" s="5"/>
      <c r="Z59" s="5"/>
      <c r="AA59" s="5"/>
      <c r="AB59" s="5"/>
      <c r="AC59" s="5"/>
    </row>
    <row r="60" spans="1:29" hidden="1" x14ac:dyDescent="0.15">
      <c r="A60" s="7"/>
      <c r="B60" s="5"/>
      <c r="C60" s="151"/>
      <c r="D60" s="5"/>
      <c r="E60" s="5"/>
      <c r="F60" s="5"/>
      <c r="G60" s="5"/>
      <c r="H60" s="5"/>
      <c r="I60" s="5"/>
      <c r="J60" s="5"/>
      <c r="K60" s="5"/>
      <c r="L60" s="5"/>
      <c r="M60" s="5"/>
      <c r="N60" s="5"/>
      <c r="O60" s="5"/>
      <c r="P60" s="5"/>
      <c r="Q60" s="5"/>
      <c r="R60" s="5"/>
      <c r="S60" s="5"/>
      <c r="T60" s="5"/>
      <c r="U60" s="5"/>
      <c r="V60" s="5"/>
      <c r="W60" s="5"/>
      <c r="X60" s="5"/>
      <c r="Y60" s="5"/>
      <c r="Z60" s="5"/>
      <c r="AA60" s="5"/>
      <c r="AB60" s="5"/>
      <c r="AC60" s="5"/>
    </row>
    <row r="61" spans="1:29" hidden="1" x14ac:dyDescent="0.15">
      <c r="A61" s="7"/>
      <c r="B61" s="5"/>
      <c r="C61" s="151"/>
      <c r="D61" s="5"/>
      <c r="E61" s="5"/>
      <c r="F61" s="5"/>
      <c r="G61" s="5"/>
      <c r="H61" s="5"/>
      <c r="I61" s="5"/>
      <c r="J61" s="5"/>
      <c r="K61" s="5"/>
      <c r="L61" s="5"/>
      <c r="M61" s="5"/>
      <c r="N61" s="5"/>
      <c r="O61" s="5"/>
      <c r="P61" s="5"/>
      <c r="Q61" s="5"/>
      <c r="R61" s="5"/>
      <c r="S61" s="5"/>
      <c r="T61" s="5"/>
      <c r="U61" s="5"/>
      <c r="V61" s="5"/>
      <c r="W61" s="5"/>
      <c r="X61" s="5"/>
      <c r="Y61" s="5"/>
      <c r="Z61" s="5"/>
      <c r="AA61" s="5"/>
      <c r="AB61" s="5"/>
      <c r="AC61" s="5"/>
    </row>
    <row r="62" spans="1:29" hidden="1" x14ac:dyDescent="0.15">
      <c r="A62" s="7"/>
      <c r="B62" s="5"/>
      <c r="C62" s="151"/>
      <c r="D62" s="5"/>
      <c r="E62" s="5"/>
      <c r="F62" s="5"/>
      <c r="G62" s="5"/>
      <c r="H62" s="5"/>
      <c r="I62" s="5"/>
      <c r="J62" s="5"/>
      <c r="K62" s="5"/>
      <c r="L62" s="5"/>
      <c r="M62" s="5"/>
      <c r="N62" s="5"/>
      <c r="O62" s="5"/>
      <c r="P62" s="5"/>
      <c r="Q62" s="5"/>
      <c r="R62" s="5"/>
      <c r="S62" s="5"/>
      <c r="T62" s="5"/>
      <c r="U62" s="5"/>
      <c r="V62" s="5"/>
      <c r="W62" s="5"/>
      <c r="X62" s="5"/>
      <c r="Y62" s="5"/>
      <c r="Z62" s="5"/>
      <c r="AA62" s="5"/>
      <c r="AB62" s="5"/>
      <c r="AC62" s="5"/>
    </row>
    <row r="63" spans="1:29" hidden="1" x14ac:dyDescent="0.15">
      <c r="A63" s="7"/>
      <c r="B63" s="5"/>
      <c r="C63" s="151"/>
      <c r="D63" s="5"/>
      <c r="E63" s="5"/>
      <c r="F63" s="5"/>
      <c r="G63" s="5"/>
      <c r="H63" s="5"/>
      <c r="I63" s="5"/>
      <c r="J63" s="5"/>
      <c r="K63" s="5"/>
      <c r="L63" s="5"/>
      <c r="M63" s="5"/>
      <c r="N63" s="5"/>
      <c r="O63" s="5"/>
      <c r="P63" s="5"/>
      <c r="Q63" s="5"/>
      <c r="R63" s="5"/>
      <c r="S63" s="5"/>
      <c r="T63" s="5"/>
      <c r="U63" s="5"/>
      <c r="V63" s="5"/>
      <c r="W63" s="5"/>
      <c r="X63" s="5"/>
      <c r="Y63" s="5"/>
      <c r="Z63" s="5"/>
      <c r="AA63" s="5"/>
      <c r="AB63" s="5"/>
      <c r="AC63" s="5"/>
    </row>
    <row r="64" spans="1:29" hidden="1" x14ac:dyDescent="0.15">
      <c r="A64" s="7"/>
      <c r="B64" s="5"/>
      <c r="C64" s="151"/>
      <c r="D64" s="5"/>
      <c r="E64" s="5"/>
      <c r="F64" s="5"/>
      <c r="G64" s="5"/>
      <c r="H64" s="5"/>
      <c r="I64" s="5"/>
      <c r="J64" s="5"/>
      <c r="K64" s="5"/>
      <c r="L64" s="5"/>
      <c r="M64" s="5"/>
      <c r="N64" s="5"/>
      <c r="O64" s="5"/>
      <c r="P64" s="5"/>
      <c r="Q64" s="5"/>
      <c r="R64" s="5"/>
      <c r="S64" s="5"/>
      <c r="T64" s="5"/>
      <c r="U64" s="5"/>
      <c r="V64" s="5"/>
      <c r="W64" s="5"/>
      <c r="X64" s="5"/>
      <c r="Y64" s="5"/>
      <c r="Z64" s="5"/>
      <c r="AA64" s="5"/>
      <c r="AB64" s="5"/>
      <c r="AC64" s="5"/>
    </row>
    <row r="65" spans="1:29" hidden="1" x14ac:dyDescent="0.15">
      <c r="A65" s="7"/>
      <c r="B65" s="5"/>
      <c r="C65" s="151"/>
      <c r="D65" s="5"/>
      <c r="E65" s="5"/>
      <c r="F65" s="5"/>
      <c r="G65" s="5"/>
      <c r="H65" s="5"/>
      <c r="I65" s="5"/>
      <c r="J65" s="5"/>
      <c r="K65" s="5"/>
      <c r="L65" s="5"/>
      <c r="M65" s="5"/>
      <c r="N65" s="5"/>
      <c r="O65" s="5"/>
      <c r="P65" s="5"/>
      <c r="Q65" s="5"/>
      <c r="R65" s="5"/>
      <c r="S65" s="5"/>
      <c r="T65" s="5"/>
      <c r="U65" s="5"/>
      <c r="V65" s="5"/>
      <c r="W65" s="5"/>
      <c r="X65" s="5"/>
      <c r="Y65" s="5"/>
      <c r="Z65" s="5"/>
      <c r="AA65" s="5"/>
      <c r="AB65" s="5"/>
      <c r="AC65" s="5"/>
    </row>
    <row r="66" spans="1:29" hidden="1" x14ac:dyDescent="0.15">
      <c r="A66" s="7"/>
      <c r="B66" s="5"/>
      <c r="C66" s="151"/>
      <c r="D66" s="5"/>
      <c r="E66" s="5"/>
      <c r="F66" s="5"/>
      <c r="G66" s="5"/>
      <c r="H66" s="5"/>
      <c r="I66" s="5"/>
      <c r="J66" s="5"/>
      <c r="K66" s="5"/>
      <c r="L66" s="5"/>
      <c r="M66" s="5"/>
      <c r="N66" s="5"/>
      <c r="O66" s="5"/>
      <c r="P66" s="5"/>
      <c r="Q66" s="5"/>
      <c r="R66" s="5"/>
      <c r="S66" s="5"/>
      <c r="T66" s="5"/>
      <c r="U66" s="5"/>
      <c r="V66" s="5"/>
      <c r="W66" s="5"/>
      <c r="X66" s="5"/>
      <c r="Y66" s="5"/>
      <c r="Z66" s="5"/>
      <c r="AA66" s="5"/>
      <c r="AB66" s="5"/>
      <c r="AC66" s="5"/>
    </row>
    <row r="67" spans="1:29" hidden="1" x14ac:dyDescent="0.15">
      <c r="A67" s="7"/>
      <c r="B67" s="5"/>
      <c r="C67" s="151"/>
      <c r="D67" s="5"/>
      <c r="E67" s="5"/>
      <c r="F67" s="5"/>
      <c r="G67" s="5"/>
      <c r="H67" s="5"/>
      <c r="I67" s="5"/>
      <c r="J67" s="5"/>
      <c r="K67" s="5"/>
      <c r="L67" s="5"/>
      <c r="M67" s="5"/>
      <c r="N67" s="5"/>
      <c r="O67" s="5"/>
      <c r="P67" s="5"/>
      <c r="Q67" s="5"/>
      <c r="R67" s="5"/>
      <c r="S67" s="5"/>
      <c r="T67" s="5"/>
      <c r="U67" s="5"/>
      <c r="V67" s="5"/>
      <c r="W67" s="5"/>
      <c r="X67" s="5"/>
      <c r="Y67" s="5"/>
      <c r="Z67" s="5"/>
      <c r="AA67" s="5"/>
      <c r="AB67" s="5"/>
      <c r="AC67" s="5"/>
    </row>
    <row r="68" spans="1:29" hidden="1" x14ac:dyDescent="0.15">
      <c r="A68" s="7"/>
      <c r="B68" s="5"/>
      <c r="C68" s="151"/>
      <c r="D68" s="5"/>
      <c r="E68" s="5"/>
      <c r="F68" s="5"/>
      <c r="G68" s="5"/>
      <c r="H68" s="5"/>
      <c r="I68" s="5"/>
      <c r="J68" s="5"/>
      <c r="K68" s="5"/>
      <c r="L68" s="5"/>
      <c r="M68" s="5"/>
      <c r="N68" s="5"/>
      <c r="O68" s="5"/>
      <c r="P68" s="5"/>
      <c r="Q68" s="5"/>
      <c r="R68" s="5"/>
      <c r="S68" s="5"/>
      <c r="T68" s="5"/>
      <c r="U68" s="5"/>
      <c r="V68" s="5"/>
      <c r="W68" s="5"/>
      <c r="X68" s="5"/>
      <c r="Y68" s="5"/>
      <c r="Z68" s="5"/>
      <c r="AA68" s="5"/>
      <c r="AB68" s="5"/>
      <c r="AC68" s="5"/>
    </row>
    <row r="69" spans="1:29" hidden="1" x14ac:dyDescent="0.15">
      <c r="A69" s="7"/>
      <c r="B69" s="5"/>
      <c r="C69" s="151"/>
      <c r="D69" s="5"/>
      <c r="E69" s="5"/>
      <c r="F69" s="5"/>
      <c r="G69" s="5"/>
      <c r="H69" s="5"/>
      <c r="I69" s="5"/>
      <c r="J69" s="5"/>
      <c r="K69" s="5"/>
      <c r="L69" s="5"/>
      <c r="M69" s="5"/>
      <c r="N69" s="5"/>
      <c r="O69" s="5"/>
      <c r="P69" s="5"/>
      <c r="Q69" s="5"/>
      <c r="R69" s="5"/>
      <c r="S69" s="5"/>
      <c r="T69" s="5"/>
      <c r="U69" s="5"/>
      <c r="V69" s="5"/>
      <c r="W69" s="5"/>
      <c r="X69" s="5"/>
      <c r="Y69" s="5"/>
      <c r="Z69" s="5"/>
      <c r="AA69" s="5"/>
      <c r="AB69" s="5"/>
      <c r="AC69" s="5"/>
    </row>
    <row r="70" spans="1:29" hidden="1" x14ac:dyDescent="0.15">
      <c r="A70" s="7"/>
      <c r="B70" s="5"/>
      <c r="C70" s="151"/>
      <c r="D70" s="5"/>
      <c r="E70" s="5"/>
      <c r="F70" s="5"/>
      <c r="G70" s="5"/>
      <c r="H70" s="5"/>
      <c r="I70" s="5"/>
      <c r="J70" s="5"/>
      <c r="K70" s="5"/>
      <c r="L70" s="5"/>
      <c r="M70" s="5"/>
      <c r="N70" s="5"/>
      <c r="O70" s="5"/>
      <c r="P70" s="5"/>
      <c r="Q70" s="5"/>
      <c r="R70" s="5"/>
      <c r="S70" s="5"/>
      <c r="T70" s="5"/>
      <c r="U70" s="5"/>
      <c r="V70" s="5"/>
      <c r="W70" s="5"/>
      <c r="X70" s="5"/>
      <c r="Y70" s="5"/>
      <c r="Z70" s="5"/>
      <c r="AA70" s="5"/>
      <c r="AB70" s="5"/>
      <c r="AC70" s="5"/>
    </row>
    <row r="71" spans="1:29" hidden="1" x14ac:dyDescent="0.15">
      <c r="A71" s="7"/>
      <c r="B71" s="5"/>
      <c r="C71" s="151"/>
      <c r="D71" s="5"/>
      <c r="E71" s="5"/>
      <c r="F71" s="5"/>
      <c r="G71" s="5"/>
      <c r="H71" s="5"/>
      <c r="I71" s="5"/>
      <c r="J71" s="5"/>
      <c r="K71" s="5"/>
      <c r="L71" s="5"/>
      <c r="M71" s="5"/>
      <c r="N71" s="5"/>
      <c r="O71" s="5"/>
      <c r="P71" s="5"/>
      <c r="Q71" s="5"/>
      <c r="R71" s="5"/>
      <c r="S71" s="5"/>
      <c r="T71" s="5"/>
      <c r="U71" s="5"/>
      <c r="V71" s="5"/>
      <c r="W71" s="5"/>
      <c r="X71" s="5"/>
      <c r="Y71" s="5"/>
      <c r="Z71" s="5"/>
      <c r="AA71" s="5"/>
      <c r="AB71" s="5"/>
      <c r="AC71" s="5"/>
    </row>
    <row r="72" spans="1:29" hidden="1" x14ac:dyDescent="0.15">
      <c r="A72" s="7"/>
      <c r="B72" s="5"/>
      <c r="C72" s="151"/>
      <c r="D72" s="5"/>
      <c r="E72" s="5"/>
      <c r="F72" s="5"/>
      <c r="G72" s="5"/>
      <c r="H72" s="5"/>
      <c r="I72" s="5"/>
      <c r="J72" s="5"/>
      <c r="K72" s="5"/>
      <c r="L72" s="5"/>
      <c r="M72" s="5"/>
      <c r="N72" s="5"/>
      <c r="O72" s="5"/>
      <c r="P72" s="5"/>
      <c r="Q72" s="5"/>
      <c r="R72" s="5"/>
      <c r="S72" s="5"/>
      <c r="T72" s="5"/>
      <c r="U72" s="5"/>
      <c r="V72" s="5"/>
      <c r="W72" s="5"/>
      <c r="X72" s="5"/>
      <c r="Y72" s="5"/>
      <c r="Z72" s="5"/>
      <c r="AA72" s="5"/>
      <c r="AB72" s="5"/>
      <c r="AC72" s="5"/>
    </row>
    <row r="73" spans="1:29" hidden="1" x14ac:dyDescent="0.15">
      <c r="A73" s="7"/>
      <c r="B73" s="5"/>
      <c r="C73" s="151"/>
      <c r="D73" s="5"/>
      <c r="E73" s="5"/>
      <c r="F73" s="5"/>
      <c r="G73" s="5"/>
      <c r="H73" s="5"/>
      <c r="I73" s="5"/>
      <c r="J73" s="5"/>
      <c r="K73" s="5"/>
      <c r="L73" s="5"/>
      <c r="M73" s="5"/>
      <c r="N73" s="5"/>
      <c r="O73" s="5"/>
      <c r="P73" s="5"/>
      <c r="Q73" s="5"/>
      <c r="R73" s="5"/>
      <c r="S73" s="5"/>
      <c r="T73" s="5"/>
      <c r="U73" s="5"/>
      <c r="V73" s="5"/>
      <c r="W73" s="5"/>
      <c r="X73" s="5"/>
      <c r="Y73" s="5"/>
      <c r="Z73" s="5"/>
      <c r="AA73" s="5"/>
      <c r="AB73" s="5"/>
      <c r="AC73" s="5"/>
    </row>
    <row r="74" spans="1:29" hidden="1" x14ac:dyDescent="0.15">
      <c r="A74" s="7"/>
      <c r="B74" s="5"/>
      <c r="C74" s="151"/>
      <c r="D74" s="5"/>
      <c r="E74" s="5"/>
      <c r="F74" s="5"/>
      <c r="G74" s="5"/>
      <c r="H74" s="5"/>
      <c r="I74" s="5"/>
      <c r="J74" s="5"/>
      <c r="K74" s="5"/>
      <c r="L74" s="5"/>
      <c r="M74" s="5"/>
      <c r="N74" s="5"/>
      <c r="O74" s="5"/>
      <c r="P74" s="5"/>
      <c r="Q74" s="5"/>
      <c r="R74" s="5"/>
      <c r="S74" s="5"/>
      <c r="T74" s="5"/>
      <c r="U74" s="5"/>
      <c r="V74" s="5"/>
      <c r="W74" s="5"/>
      <c r="X74" s="5"/>
      <c r="Y74" s="5"/>
      <c r="Z74" s="5"/>
      <c r="AA74" s="5"/>
      <c r="AB74" s="5"/>
      <c r="AC74" s="5"/>
    </row>
    <row r="75" spans="1:29" hidden="1" x14ac:dyDescent="0.15">
      <c r="A75" s="7"/>
      <c r="B75" s="5"/>
      <c r="C75" s="151"/>
      <c r="D75" s="5"/>
      <c r="E75" s="5"/>
      <c r="F75" s="5"/>
      <c r="G75" s="5"/>
      <c r="H75" s="5"/>
      <c r="I75" s="5"/>
      <c r="J75" s="5"/>
      <c r="K75" s="5"/>
      <c r="L75" s="5"/>
      <c r="M75" s="5"/>
      <c r="N75" s="5"/>
      <c r="O75" s="5"/>
      <c r="P75" s="5"/>
      <c r="Q75" s="5"/>
      <c r="R75" s="5"/>
      <c r="S75" s="5"/>
      <c r="T75" s="5"/>
      <c r="U75" s="5"/>
      <c r="V75" s="5"/>
      <c r="W75" s="5"/>
      <c r="X75" s="5"/>
      <c r="Y75" s="5"/>
      <c r="Z75" s="5"/>
      <c r="AA75" s="5"/>
      <c r="AB75" s="5"/>
      <c r="AC75" s="5"/>
    </row>
    <row r="76" spans="1:29" hidden="1" x14ac:dyDescent="0.15">
      <c r="A76" s="7"/>
      <c r="B76" s="5"/>
      <c r="C76" s="151"/>
      <c r="D76" s="5"/>
      <c r="E76" s="5"/>
      <c r="F76" s="5"/>
      <c r="G76" s="5"/>
      <c r="H76" s="5"/>
      <c r="I76" s="5"/>
      <c r="J76" s="5"/>
      <c r="K76" s="5"/>
      <c r="L76" s="5"/>
      <c r="M76" s="5"/>
      <c r="N76" s="5"/>
      <c r="O76" s="5"/>
      <c r="P76" s="5"/>
      <c r="Q76" s="5"/>
      <c r="R76" s="5"/>
      <c r="S76" s="5"/>
      <c r="T76" s="5"/>
      <c r="U76" s="5"/>
      <c r="V76" s="5"/>
      <c r="W76" s="5"/>
      <c r="X76" s="5"/>
      <c r="Y76" s="5"/>
      <c r="Z76" s="5"/>
      <c r="AA76" s="5"/>
      <c r="AB76" s="5"/>
      <c r="AC76" s="5"/>
    </row>
    <row r="77" spans="1:29" hidden="1" x14ac:dyDescent="0.15">
      <c r="A77" s="7"/>
      <c r="B77" s="5"/>
      <c r="C77" s="151"/>
      <c r="D77" s="5"/>
      <c r="E77" s="5"/>
      <c r="F77" s="5"/>
      <c r="G77" s="5"/>
      <c r="H77" s="5"/>
      <c r="I77" s="5"/>
      <c r="J77" s="5"/>
      <c r="K77" s="5"/>
      <c r="L77" s="5"/>
      <c r="M77" s="5"/>
      <c r="N77" s="5"/>
      <c r="O77" s="5"/>
      <c r="P77" s="5"/>
      <c r="Q77" s="5"/>
      <c r="R77" s="5"/>
      <c r="S77" s="5"/>
      <c r="T77" s="5"/>
      <c r="U77" s="5"/>
      <c r="V77" s="5"/>
      <c r="W77" s="5"/>
      <c r="X77" s="5"/>
      <c r="Y77" s="5"/>
      <c r="Z77" s="5"/>
      <c r="AA77" s="5"/>
      <c r="AB77" s="5"/>
      <c r="AC77" s="5"/>
    </row>
    <row r="78" spans="1:29" hidden="1" x14ac:dyDescent="0.15">
      <c r="A78" s="7"/>
      <c r="B78" s="5"/>
      <c r="C78" s="151"/>
      <c r="D78" s="5"/>
      <c r="E78" s="5"/>
      <c r="F78" s="5"/>
      <c r="G78" s="5"/>
      <c r="H78" s="5"/>
      <c r="I78" s="5"/>
      <c r="J78" s="5"/>
      <c r="K78" s="5"/>
      <c r="L78" s="5"/>
      <c r="M78" s="5"/>
      <c r="N78" s="5"/>
      <c r="O78" s="5"/>
      <c r="P78" s="5"/>
      <c r="Q78" s="5"/>
      <c r="R78" s="5"/>
      <c r="S78" s="5"/>
      <c r="T78" s="5"/>
      <c r="U78" s="5"/>
      <c r="V78" s="5"/>
      <c r="W78" s="5"/>
      <c r="X78" s="5"/>
      <c r="Y78" s="5"/>
      <c r="Z78" s="5"/>
      <c r="AA78" s="5"/>
      <c r="AB78" s="5"/>
      <c r="AC78" s="5"/>
    </row>
    <row r="79" spans="1:29" hidden="1" x14ac:dyDescent="0.15">
      <c r="A79" s="7"/>
      <c r="B79" s="5"/>
      <c r="C79" s="151"/>
      <c r="D79" s="5"/>
      <c r="E79" s="5"/>
      <c r="F79" s="5"/>
      <c r="G79" s="5"/>
      <c r="H79" s="5"/>
      <c r="I79" s="5"/>
      <c r="J79" s="5"/>
      <c r="K79" s="5"/>
      <c r="L79" s="5"/>
      <c r="M79" s="5"/>
      <c r="N79" s="5"/>
      <c r="O79" s="5"/>
      <c r="P79" s="5"/>
      <c r="Q79" s="5"/>
      <c r="R79" s="5"/>
      <c r="S79" s="5"/>
      <c r="T79" s="5"/>
      <c r="U79" s="5"/>
      <c r="V79" s="5"/>
      <c r="W79" s="5"/>
      <c r="X79" s="5"/>
      <c r="Y79" s="5"/>
      <c r="Z79" s="5"/>
      <c r="AA79" s="5"/>
      <c r="AB79" s="5"/>
      <c r="AC79" s="5"/>
    </row>
    <row r="80" spans="1:29" hidden="1" x14ac:dyDescent="0.15">
      <c r="A80" s="7"/>
      <c r="B80" s="5"/>
      <c r="C80" s="151"/>
      <c r="D80" s="5"/>
      <c r="E80" s="5"/>
      <c r="F80" s="5"/>
      <c r="G80" s="5"/>
      <c r="H80" s="5"/>
      <c r="I80" s="5"/>
      <c r="J80" s="5"/>
      <c r="K80" s="5"/>
      <c r="L80" s="5"/>
      <c r="M80" s="5"/>
      <c r="N80" s="5"/>
      <c r="O80" s="5"/>
      <c r="P80" s="5"/>
      <c r="Q80" s="5"/>
      <c r="R80" s="5"/>
      <c r="S80" s="5"/>
      <c r="T80" s="5"/>
      <c r="U80" s="5"/>
      <c r="V80" s="5"/>
      <c r="W80" s="5"/>
      <c r="X80" s="5"/>
      <c r="Y80" s="5"/>
      <c r="Z80" s="5"/>
      <c r="AA80" s="5"/>
      <c r="AB80" s="5"/>
      <c r="AC80" s="5"/>
    </row>
    <row r="81" spans="1:29" hidden="1" x14ac:dyDescent="0.15">
      <c r="A81" s="7"/>
      <c r="B81" s="5"/>
      <c r="C81" s="151"/>
      <c r="D81" s="5"/>
      <c r="E81" s="5"/>
      <c r="F81" s="5"/>
      <c r="G81" s="5"/>
      <c r="H81" s="5"/>
      <c r="I81" s="5"/>
      <c r="J81" s="5"/>
      <c r="K81" s="5"/>
      <c r="L81" s="5"/>
      <c r="M81" s="5"/>
      <c r="N81" s="5"/>
      <c r="O81" s="5"/>
      <c r="P81" s="5"/>
      <c r="Q81" s="5"/>
      <c r="R81" s="5"/>
      <c r="S81" s="5"/>
      <c r="T81" s="5"/>
      <c r="U81" s="5"/>
      <c r="V81" s="5"/>
      <c r="W81" s="5"/>
      <c r="X81" s="5"/>
      <c r="Y81" s="5"/>
      <c r="Z81" s="5"/>
      <c r="AA81" s="5"/>
      <c r="AB81" s="5"/>
      <c r="AC81" s="5"/>
    </row>
    <row r="82" spans="1:29" hidden="1" x14ac:dyDescent="0.15">
      <c r="A82" s="7"/>
      <c r="B82" s="5"/>
      <c r="C82" s="151"/>
      <c r="D82" s="5"/>
      <c r="E82" s="5"/>
      <c r="F82" s="5"/>
      <c r="G82" s="5"/>
      <c r="H82" s="5"/>
      <c r="I82" s="5"/>
      <c r="J82" s="5"/>
      <c r="K82" s="5"/>
      <c r="L82" s="5"/>
      <c r="M82" s="5"/>
      <c r="N82" s="5"/>
      <c r="O82" s="5"/>
      <c r="P82" s="5"/>
      <c r="Q82" s="5"/>
      <c r="R82" s="5"/>
      <c r="S82" s="5"/>
      <c r="T82" s="5"/>
      <c r="U82" s="5"/>
      <c r="V82" s="5"/>
      <c r="W82" s="5"/>
      <c r="X82" s="5"/>
      <c r="Y82" s="5"/>
      <c r="Z82" s="5"/>
      <c r="AA82" s="5"/>
      <c r="AB82" s="5"/>
      <c r="AC82" s="5"/>
    </row>
    <row r="83" spans="1:29" hidden="1" x14ac:dyDescent="0.15">
      <c r="A83" s="7"/>
      <c r="B83" s="5"/>
      <c r="C83" s="151"/>
      <c r="D83" s="5"/>
      <c r="E83" s="5"/>
      <c r="F83" s="5"/>
      <c r="G83" s="5"/>
      <c r="H83" s="5"/>
      <c r="I83" s="5"/>
      <c r="J83" s="5"/>
      <c r="K83" s="5"/>
      <c r="L83" s="5"/>
      <c r="M83" s="5"/>
      <c r="N83" s="5"/>
      <c r="O83" s="5"/>
      <c r="P83" s="5"/>
      <c r="Q83" s="5"/>
      <c r="R83" s="5"/>
      <c r="S83" s="5"/>
      <c r="T83" s="5"/>
      <c r="U83" s="5"/>
      <c r="V83" s="5"/>
      <c r="W83" s="5"/>
      <c r="X83" s="5"/>
      <c r="Y83" s="5"/>
      <c r="Z83" s="5"/>
      <c r="AA83" s="5"/>
      <c r="AB83" s="5"/>
      <c r="AC83" s="5"/>
    </row>
    <row r="84" spans="1:29" hidden="1" x14ac:dyDescent="0.15">
      <c r="A84" s="7"/>
      <c r="B84" s="5"/>
      <c r="C84" s="151"/>
      <c r="D84" s="5"/>
      <c r="E84" s="5"/>
      <c r="F84" s="5"/>
      <c r="G84" s="5"/>
      <c r="H84" s="5"/>
      <c r="I84" s="5"/>
      <c r="J84" s="5"/>
      <c r="K84" s="5"/>
      <c r="L84" s="5"/>
      <c r="M84" s="5"/>
      <c r="N84" s="5"/>
      <c r="O84" s="5"/>
      <c r="P84" s="5"/>
      <c r="Q84" s="5"/>
      <c r="R84" s="5"/>
      <c r="S84" s="5"/>
      <c r="T84" s="5"/>
      <c r="U84" s="5"/>
      <c r="V84" s="5"/>
      <c r="W84" s="5"/>
      <c r="X84" s="5"/>
      <c r="Y84" s="5"/>
      <c r="Z84" s="5"/>
      <c r="AA84" s="5"/>
      <c r="AB84" s="5"/>
      <c r="AC84" s="5"/>
    </row>
    <row r="85" spans="1:29" hidden="1" x14ac:dyDescent="0.15">
      <c r="A85" s="7"/>
      <c r="B85" s="5"/>
      <c r="C85" s="151"/>
      <c r="D85" s="5"/>
      <c r="E85" s="5"/>
      <c r="F85" s="5"/>
      <c r="G85" s="5"/>
      <c r="H85" s="5"/>
      <c r="I85" s="5"/>
      <c r="J85" s="5"/>
      <c r="K85" s="5"/>
      <c r="L85" s="5"/>
      <c r="M85" s="5"/>
      <c r="N85" s="5"/>
      <c r="O85" s="5"/>
      <c r="P85" s="5"/>
      <c r="Q85" s="5"/>
      <c r="R85" s="5"/>
      <c r="S85" s="5"/>
      <c r="T85" s="5"/>
      <c r="U85" s="5"/>
      <c r="V85" s="5"/>
      <c r="W85" s="5"/>
      <c r="X85" s="5"/>
      <c r="Y85" s="5"/>
      <c r="Z85" s="5"/>
      <c r="AA85" s="5"/>
      <c r="AB85" s="5"/>
      <c r="AC85" s="5"/>
    </row>
    <row r="86" spans="1:29" hidden="1" x14ac:dyDescent="0.15">
      <c r="A86" s="7"/>
      <c r="B86" s="5"/>
      <c r="C86" s="151"/>
      <c r="D86" s="5"/>
      <c r="E86" s="5"/>
      <c r="F86" s="5"/>
      <c r="G86" s="5"/>
      <c r="H86" s="5"/>
      <c r="I86" s="5"/>
      <c r="J86" s="5"/>
      <c r="K86" s="5"/>
      <c r="L86" s="5"/>
      <c r="M86" s="5"/>
      <c r="N86" s="5"/>
      <c r="O86" s="5"/>
      <c r="P86" s="5"/>
      <c r="Q86" s="5"/>
      <c r="R86" s="5"/>
      <c r="S86" s="5"/>
      <c r="T86" s="5"/>
      <c r="U86" s="5"/>
      <c r="V86" s="5"/>
      <c r="W86" s="5"/>
      <c r="X86" s="5"/>
      <c r="Y86" s="5"/>
      <c r="Z86" s="5"/>
      <c r="AA86" s="5"/>
      <c r="AB86" s="5"/>
      <c r="AC86" s="5"/>
    </row>
    <row r="87" spans="1:29" hidden="1" x14ac:dyDescent="0.15">
      <c r="A87" s="7"/>
      <c r="B87" s="5"/>
      <c r="C87" s="151"/>
      <c r="D87" s="5"/>
      <c r="E87" s="5"/>
      <c r="F87" s="5"/>
      <c r="G87" s="5"/>
      <c r="H87" s="5"/>
      <c r="I87" s="5"/>
      <c r="J87" s="5"/>
      <c r="K87" s="5"/>
      <c r="L87" s="5"/>
      <c r="M87" s="5"/>
      <c r="N87" s="5"/>
      <c r="O87" s="5"/>
      <c r="P87" s="5"/>
      <c r="Q87" s="5"/>
      <c r="R87" s="5"/>
      <c r="S87" s="5"/>
      <c r="T87" s="5"/>
      <c r="U87" s="5"/>
      <c r="V87" s="5"/>
      <c r="W87" s="5"/>
      <c r="X87" s="5"/>
      <c r="Y87" s="5"/>
      <c r="Z87" s="5"/>
      <c r="AA87" s="5"/>
      <c r="AB87" s="5"/>
      <c r="AC87" s="5"/>
    </row>
    <row r="88" spans="1:29" hidden="1" x14ac:dyDescent="0.15">
      <c r="A88" s="7"/>
      <c r="B88" s="5"/>
      <c r="C88" s="151"/>
      <c r="D88" s="5"/>
      <c r="E88" s="5"/>
      <c r="F88" s="5"/>
      <c r="G88" s="5"/>
      <c r="H88" s="5"/>
      <c r="I88" s="5"/>
      <c r="J88" s="5"/>
      <c r="K88" s="5"/>
      <c r="L88" s="5"/>
      <c r="M88" s="5"/>
      <c r="N88" s="5"/>
      <c r="O88" s="5"/>
      <c r="P88" s="5"/>
      <c r="Q88" s="5"/>
      <c r="R88" s="5"/>
      <c r="S88" s="5"/>
      <c r="T88" s="5"/>
      <c r="U88" s="5"/>
      <c r="V88" s="5"/>
      <c r="W88" s="5"/>
      <c r="X88" s="5"/>
      <c r="Y88" s="5"/>
      <c r="Z88" s="5"/>
      <c r="AA88" s="5"/>
      <c r="AB88" s="5"/>
      <c r="AC88" s="5"/>
    </row>
    <row r="89" spans="1:29" hidden="1" x14ac:dyDescent="0.15">
      <c r="A89" s="7"/>
      <c r="B89" s="5"/>
      <c r="C89" s="151"/>
      <c r="D89" s="5"/>
      <c r="E89" s="5"/>
      <c r="F89" s="5"/>
      <c r="G89" s="5"/>
      <c r="H89" s="5"/>
      <c r="I89" s="5"/>
      <c r="J89" s="5"/>
      <c r="K89" s="5"/>
      <c r="L89" s="5"/>
      <c r="M89" s="5"/>
      <c r="N89" s="5"/>
      <c r="O89" s="5"/>
      <c r="P89" s="5"/>
      <c r="Q89" s="5"/>
      <c r="R89" s="5"/>
      <c r="S89" s="5"/>
      <c r="T89" s="5"/>
      <c r="U89" s="5"/>
      <c r="V89" s="5"/>
      <c r="W89" s="5"/>
      <c r="X89" s="5"/>
      <c r="Y89" s="5"/>
      <c r="Z89" s="5"/>
      <c r="AA89" s="5"/>
      <c r="AB89" s="5"/>
      <c r="AC89" s="5"/>
    </row>
    <row r="90" spans="1:29" hidden="1" x14ac:dyDescent="0.15">
      <c r="A90" s="7"/>
      <c r="B90" s="5"/>
      <c r="C90" s="151"/>
      <c r="D90" s="5"/>
      <c r="E90" s="5"/>
      <c r="F90" s="5"/>
      <c r="G90" s="5"/>
      <c r="H90" s="5"/>
      <c r="I90" s="5"/>
      <c r="J90" s="5"/>
      <c r="K90" s="5"/>
      <c r="L90" s="5"/>
      <c r="M90" s="5"/>
      <c r="N90" s="5"/>
      <c r="O90" s="5"/>
      <c r="P90" s="5"/>
      <c r="Q90" s="5"/>
      <c r="R90" s="5"/>
      <c r="S90" s="5"/>
      <c r="T90" s="5"/>
      <c r="U90" s="5"/>
      <c r="V90" s="5"/>
      <c r="W90" s="5"/>
      <c r="X90" s="5"/>
      <c r="Y90" s="5"/>
      <c r="Z90" s="5"/>
      <c r="AA90" s="5"/>
      <c r="AB90" s="5"/>
      <c r="AC90" s="5"/>
    </row>
    <row r="91" spans="1:29" hidden="1" x14ac:dyDescent="0.15">
      <c r="A91" s="7"/>
      <c r="B91" s="5"/>
      <c r="C91" s="151"/>
      <c r="D91" s="5"/>
      <c r="E91" s="5"/>
      <c r="F91" s="5"/>
      <c r="G91" s="5"/>
      <c r="H91" s="5"/>
      <c r="I91" s="5"/>
      <c r="J91" s="5"/>
      <c r="K91" s="5"/>
      <c r="L91" s="5"/>
      <c r="M91" s="5"/>
      <c r="N91" s="5"/>
      <c r="O91" s="5"/>
      <c r="P91" s="5"/>
      <c r="Q91" s="5"/>
      <c r="R91" s="5"/>
      <c r="S91" s="5"/>
      <c r="T91" s="5"/>
      <c r="U91" s="5"/>
      <c r="V91" s="5"/>
      <c r="W91" s="5"/>
      <c r="X91" s="5"/>
      <c r="Y91" s="5"/>
      <c r="Z91" s="5"/>
      <c r="AA91" s="5"/>
      <c r="AB91" s="5"/>
      <c r="AC91" s="5"/>
    </row>
    <row r="92" spans="1:29" hidden="1" x14ac:dyDescent="0.15">
      <c r="A92" s="7"/>
      <c r="B92" s="5"/>
      <c r="C92" s="151"/>
      <c r="D92" s="5"/>
      <c r="E92" s="5"/>
      <c r="F92" s="5"/>
      <c r="G92" s="5"/>
      <c r="H92" s="5"/>
      <c r="I92" s="5"/>
      <c r="J92" s="5"/>
      <c r="K92" s="5"/>
      <c r="L92" s="5"/>
      <c r="M92" s="5"/>
      <c r="N92" s="5"/>
      <c r="O92" s="5"/>
      <c r="P92" s="5"/>
      <c r="Q92" s="5"/>
      <c r="R92" s="5"/>
      <c r="S92" s="5"/>
      <c r="T92" s="5"/>
      <c r="U92" s="5"/>
      <c r="V92" s="5"/>
      <c r="W92" s="5"/>
      <c r="X92" s="5"/>
      <c r="Y92" s="5"/>
      <c r="Z92" s="5"/>
      <c r="AA92" s="5"/>
      <c r="AB92" s="5"/>
      <c r="AC92" s="5"/>
    </row>
    <row r="93" spans="1:29" hidden="1" x14ac:dyDescent="0.15">
      <c r="A93" s="7"/>
      <c r="B93" s="5"/>
      <c r="C93" s="151"/>
      <c r="D93" s="5"/>
      <c r="E93" s="5"/>
      <c r="F93" s="5"/>
      <c r="G93" s="5"/>
      <c r="H93" s="5"/>
      <c r="I93" s="5"/>
      <c r="J93" s="5"/>
      <c r="K93" s="5"/>
      <c r="L93" s="5"/>
      <c r="M93" s="5"/>
      <c r="N93" s="5"/>
      <c r="O93" s="5"/>
      <c r="P93" s="5"/>
      <c r="Q93" s="5"/>
      <c r="R93" s="5"/>
      <c r="S93" s="5"/>
      <c r="T93" s="5"/>
      <c r="U93" s="5"/>
      <c r="V93" s="5"/>
      <c r="W93" s="5"/>
      <c r="X93" s="5"/>
      <c r="Y93" s="5"/>
      <c r="Z93" s="5"/>
      <c r="AA93" s="5"/>
      <c r="AB93" s="5"/>
      <c r="AC93" s="5"/>
    </row>
    <row r="94" spans="1:29" hidden="1" x14ac:dyDescent="0.15">
      <c r="A94" s="7"/>
      <c r="B94" s="5"/>
      <c r="C94" s="151"/>
      <c r="D94" s="5"/>
      <c r="E94" s="5"/>
      <c r="F94" s="5"/>
      <c r="G94" s="5"/>
      <c r="H94" s="5"/>
      <c r="I94" s="5"/>
      <c r="J94" s="5"/>
      <c r="K94" s="5"/>
      <c r="L94" s="5"/>
      <c r="M94" s="5"/>
      <c r="N94" s="5"/>
      <c r="O94" s="5"/>
      <c r="P94" s="5"/>
      <c r="Q94" s="5"/>
      <c r="R94" s="5"/>
      <c r="S94" s="5"/>
      <c r="T94" s="5"/>
      <c r="U94" s="5"/>
      <c r="V94" s="5"/>
      <c r="W94" s="5"/>
      <c r="X94" s="5"/>
      <c r="Y94" s="5"/>
      <c r="Z94" s="5"/>
      <c r="AA94" s="5"/>
      <c r="AB94" s="5"/>
      <c r="AC94" s="5"/>
    </row>
    <row r="95" spans="1:29" hidden="1" x14ac:dyDescent="0.15">
      <c r="A95" s="7"/>
      <c r="B95" s="5"/>
      <c r="C95" s="151"/>
      <c r="D95" s="5"/>
      <c r="E95" s="5"/>
      <c r="F95" s="5"/>
      <c r="G95" s="5"/>
      <c r="H95" s="5"/>
      <c r="I95" s="5"/>
      <c r="J95" s="5"/>
      <c r="K95" s="5"/>
      <c r="L95" s="5"/>
      <c r="M95" s="5"/>
      <c r="N95" s="5"/>
      <c r="O95" s="5"/>
      <c r="P95" s="5"/>
      <c r="Q95" s="5"/>
      <c r="R95" s="5"/>
      <c r="S95" s="5"/>
      <c r="T95" s="5"/>
      <c r="U95" s="5"/>
      <c r="V95" s="5"/>
      <c r="W95" s="5"/>
      <c r="X95" s="5"/>
      <c r="Y95" s="5"/>
      <c r="Z95" s="5"/>
      <c r="AA95" s="5"/>
      <c r="AB95" s="5"/>
      <c r="AC95" s="5"/>
    </row>
    <row r="96" spans="1:29" hidden="1" x14ac:dyDescent="0.15">
      <c r="A96" s="7"/>
      <c r="B96" s="5"/>
      <c r="C96" s="151"/>
      <c r="D96" s="5"/>
      <c r="E96" s="5"/>
      <c r="F96" s="5"/>
      <c r="G96" s="5"/>
      <c r="H96" s="5"/>
      <c r="I96" s="5"/>
      <c r="J96" s="5"/>
      <c r="K96" s="5"/>
      <c r="L96" s="5"/>
      <c r="M96" s="5"/>
      <c r="N96" s="5"/>
      <c r="O96" s="5"/>
      <c r="P96" s="5"/>
      <c r="Q96" s="5"/>
      <c r="R96" s="5"/>
      <c r="S96" s="5"/>
      <c r="T96" s="5"/>
      <c r="U96" s="5"/>
      <c r="V96" s="5"/>
      <c r="W96" s="5"/>
      <c r="X96" s="5"/>
      <c r="Y96" s="5"/>
      <c r="Z96" s="5"/>
      <c r="AA96" s="5"/>
      <c r="AB96" s="5"/>
      <c r="AC96" s="5"/>
    </row>
    <row r="97" spans="1:29" hidden="1" x14ac:dyDescent="0.15">
      <c r="A97" s="7"/>
      <c r="B97" s="5"/>
      <c r="C97" s="151"/>
      <c r="D97" s="5"/>
      <c r="E97" s="5"/>
      <c r="F97" s="5"/>
      <c r="G97" s="5"/>
      <c r="H97" s="5"/>
      <c r="I97" s="5"/>
      <c r="J97" s="5"/>
      <c r="K97" s="5"/>
      <c r="L97" s="5"/>
      <c r="M97" s="5"/>
      <c r="N97" s="5"/>
      <c r="O97" s="5"/>
      <c r="P97" s="5"/>
      <c r="Q97" s="5"/>
      <c r="R97" s="5"/>
      <c r="S97" s="5"/>
      <c r="T97" s="5"/>
      <c r="U97" s="5"/>
      <c r="V97" s="5"/>
      <c r="W97" s="5"/>
      <c r="X97" s="5"/>
      <c r="Y97" s="5"/>
      <c r="Z97" s="5"/>
      <c r="AA97" s="5"/>
      <c r="AB97" s="5"/>
      <c r="AC97" s="5"/>
    </row>
    <row r="98" spans="1:29" hidden="1" x14ac:dyDescent="0.15">
      <c r="A98" s="7"/>
      <c r="B98" s="5"/>
      <c r="C98" s="151"/>
      <c r="D98" s="5"/>
      <c r="E98" s="5"/>
      <c r="F98" s="5"/>
      <c r="G98" s="5"/>
      <c r="H98" s="5"/>
      <c r="I98" s="5"/>
      <c r="J98" s="5"/>
      <c r="K98" s="5"/>
      <c r="L98" s="5"/>
      <c r="M98" s="5"/>
      <c r="N98" s="5"/>
      <c r="O98" s="5"/>
      <c r="P98" s="5"/>
      <c r="Q98" s="5"/>
      <c r="R98" s="5"/>
      <c r="S98" s="5"/>
      <c r="T98" s="5"/>
      <c r="U98" s="5"/>
      <c r="V98" s="5"/>
      <c r="W98" s="5"/>
      <c r="X98" s="5"/>
      <c r="Y98" s="5"/>
      <c r="Z98" s="5"/>
      <c r="AA98" s="5"/>
      <c r="AB98" s="5"/>
      <c r="AC98" s="5"/>
    </row>
    <row r="99" spans="1:29" hidden="1" x14ac:dyDescent="0.15">
      <c r="A99" s="7"/>
      <c r="B99" s="5"/>
      <c r="C99" s="151"/>
      <c r="D99" s="5"/>
      <c r="E99" s="5"/>
      <c r="F99" s="5"/>
      <c r="G99" s="5"/>
      <c r="H99" s="5"/>
      <c r="I99" s="5"/>
      <c r="J99" s="5"/>
      <c r="K99" s="5"/>
      <c r="L99" s="5"/>
      <c r="M99" s="5"/>
      <c r="N99" s="5"/>
      <c r="O99" s="5"/>
      <c r="P99" s="5"/>
      <c r="Q99" s="5"/>
      <c r="R99" s="5"/>
      <c r="S99" s="5"/>
      <c r="T99" s="5"/>
      <c r="U99" s="5"/>
      <c r="V99" s="5"/>
      <c r="W99" s="5"/>
      <c r="X99" s="5"/>
      <c r="Y99" s="5"/>
      <c r="Z99" s="5"/>
      <c r="AA99" s="5"/>
      <c r="AB99" s="5"/>
      <c r="AC99" s="5"/>
    </row>
    <row r="100" spans="1:29" hidden="1" x14ac:dyDescent="0.15">
      <c r="A100" s="7"/>
      <c r="B100" s="5"/>
      <c r="C100" s="151"/>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row>
    <row r="101" spans="1:29" hidden="1" x14ac:dyDescent="0.15">
      <c r="A101" s="7"/>
      <c r="B101" s="5"/>
      <c r="C101" s="151"/>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row>
    <row r="102" spans="1:29" hidden="1" x14ac:dyDescent="0.15">
      <c r="A102" s="7"/>
      <c r="B102" s="5"/>
      <c r="C102" s="151"/>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row>
    <row r="103" spans="1:29" hidden="1" x14ac:dyDescent="0.15">
      <c r="A103" s="7"/>
      <c r="B103" s="5"/>
      <c r="C103" s="151"/>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row>
    <row r="104" spans="1:29" hidden="1" x14ac:dyDescent="0.15">
      <c r="A104" s="7"/>
      <c r="B104" s="5"/>
      <c r="C104" s="151"/>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row>
    <row r="105" spans="1:29" hidden="1" x14ac:dyDescent="0.15">
      <c r="A105" s="7"/>
      <c r="B105" s="5"/>
      <c r="C105" s="151"/>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row>
    <row r="106" spans="1:29" hidden="1" x14ac:dyDescent="0.15">
      <c r="A106" s="7"/>
      <c r="B106" s="5"/>
      <c r="C106" s="151"/>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row>
    <row r="107" spans="1:29" hidden="1" x14ac:dyDescent="0.15">
      <c r="A107" s="7"/>
      <c r="B107" s="5"/>
      <c r="C107" s="151"/>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row>
    <row r="108" spans="1:29" hidden="1" x14ac:dyDescent="0.15">
      <c r="A108" s="7"/>
      <c r="B108" s="5"/>
      <c r="C108" s="151"/>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row>
    <row r="109" spans="1:29" hidden="1" x14ac:dyDescent="0.15">
      <c r="A109" s="7"/>
      <c r="B109" s="5"/>
      <c r="C109" s="151"/>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row>
    <row r="110" spans="1:29" hidden="1" x14ac:dyDescent="0.15">
      <c r="A110" s="7"/>
      <c r="B110" s="5"/>
      <c r="C110" s="151"/>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row>
    <row r="111" spans="1:29" hidden="1" x14ac:dyDescent="0.15">
      <c r="A111" s="7"/>
      <c r="B111" s="5"/>
      <c r="C111" s="151"/>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row>
    <row r="112" spans="1:29" hidden="1" x14ac:dyDescent="0.15">
      <c r="A112" s="7"/>
      <c r="B112" s="5"/>
      <c r="C112" s="151"/>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row>
    <row r="113" spans="1:29" hidden="1" x14ac:dyDescent="0.15">
      <c r="A113" s="7"/>
      <c r="B113" s="5"/>
      <c r="C113" s="151"/>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row>
    <row r="114" spans="1:29" hidden="1" x14ac:dyDescent="0.15">
      <c r="A114" s="7"/>
      <c r="B114" s="5"/>
      <c r="C114" s="151"/>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row>
    <row r="115" spans="1:29" hidden="1" x14ac:dyDescent="0.15">
      <c r="A115" s="7"/>
      <c r="B115" s="5"/>
      <c r="C115" s="151"/>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row>
    <row r="116" spans="1:29" hidden="1" x14ac:dyDescent="0.15">
      <c r="A116" s="7"/>
      <c r="B116" s="5"/>
      <c r="C116" s="151"/>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row>
    <row r="117" spans="1:29" hidden="1" x14ac:dyDescent="0.15">
      <c r="A117" s="7"/>
      <c r="B117" s="5"/>
      <c r="C117" s="151"/>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row>
    <row r="118" spans="1:29" hidden="1" x14ac:dyDescent="0.15">
      <c r="A118" s="7"/>
      <c r="B118" s="5"/>
      <c r="C118" s="151"/>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row>
    <row r="119" spans="1:29" hidden="1" x14ac:dyDescent="0.15">
      <c r="A119" s="7"/>
      <c r="B119" s="5"/>
      <c r="C119" s="151"/>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row>
    <row r="120" spans="1:29" hidden="1" x14ac:dyDescent="0.15">
      <c r="A120" s="7"/>
      <c r="B120" s="5"/>
      <c r="C120" s="151"/>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row>
    <row r="121" spans="1:29" hidden="1" x14ac:dyDescent="0.15">
      <c r="A121" s="7"/>
      <c r="B121" s="5"/>
      <c r="C121" s="151"/>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row>
    <row r="122" spans="1:29" hidden="1" x14ac:dyDescent="0.15">
      <c r="A122" s="7"/>
      <c r="B122" s="5"/>
      <c r="C122" s="151"/>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row>
    <row r="123" spans="1:29" hidden="1" x14ac:dyDescent="0.15">
      <c r="A123" s="7"/>
      <c r="B123" s="5"/>
      <c r="C123" s="151"/>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row>
    <row r="124" spans="1:29" hidden="1" x14ac:dyDescent="0.15">
      <c r="A124" s="7"/>
      <c r="B124" s="5"/>
      <c r="C124" s="151"/>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row>
    <row r="125" spans="1:29" hidden="1" x14ac:dyDescent="0.15">
      <c r="A125" s="7"/>
      <c r="B125" s="5"/>
      <c r="C125" s="151"/>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row>
    <row r="126" spans="1:29" hidden="1" x14ac:dyDescent="0.15">
      <c r="A126" s="7"/>
      <c r="B126" s="5"/>
      <c r="C126" s="151"/>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row>
    <row r="127" spans="1:29" hidden="1" x14ac:dyDescent="0.15">
      <c r="A127" s="7"/>
      <c r="B127" s="5"/>
      <c r="C127" s="151"/>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row>
    <row r="128" spans="1:29" hidden="1" x14ac:dyDescent="0.15">
      <c r="A128" s="7"/>
      <c r="B128" s="5"/>
      <c r="C128" s="151"/>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row>
    <row r="129" spans="1:29" hidden="1" x14ac:dyDescent="0.15">
      <c r="A129" s="7"/>
      <c r="B129" s="5"/>
      <c r="C129" s="151"/>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row>
    <row r="130" spans="1:29" hidden="1" x14ac:dyDescent="0.15">
      <c r="A130" s="7"/>
      <c r="B130" s="5"/>
      <c r="C130" s="151"/>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row>
    <row r="131" spans="1:29" hidden="1" x14ac:dyDescent="0.15">
      <c r="A131" s="7"/>
      <c r="B131" s="5"/>
      <c r="C131" s="151"/>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row>
    <row r="132" spans="1:29" hidden="1" x14ac:dyDescent="0.15">
      <c r="A132" s="7"/>
      <c r="B132" s="5"/>
      <c r="C132" s="151"/>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row>
    <row r="133" spans="1:29" hidden="1" x14ac:dyDescent="0.15">
      <c r="A133" s="7"/>
      <c r="B133" s="5"/>
      <c r="C133" s="151"/>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row>
    <row r="134" spans="1:29" hidden="1" x14ac:dyDescent="0.15">
      <c r="A134" s="7"/>
      <c r="B134" s="5"/>
      <c r="C134" s="151"/>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row>
    <row r="135" spans="1:29" hidden="1" x14ac:dyDescent="0.15">
      <c r="A135" s="7"/>
      <c r="B135" s="5"/>
      <c r="C135" s="151"/>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row>
    <row r="136" spans="1:29" hidden="1" x14ac:dyDescent="0.15">
      <c r="A136" s="7"/>
      <c r="B136" s="5"/>
      <c r="C136" s="151"/>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row>
    <row r="137" spans="1:29" hidden="1" x14ac:dyDescent="0.15">
      <c r="A137" s="7"/>
      <c r="B137" s="5"/>
      <c r="C137" s="151"/>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row>
    <row r="138" spans="1:29" hidden="1" x14ac:dyDescent="0.15">
      <c r="A138" s="7"/>
      <c r="B138" s="5"/>
      <c r="C138" s="151"/>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row>
    <row r="139" spans="1:29" hidden="1" x14ac:dyDescent="0.15">
      <c r="A139" s="7"/>
      <c r="B139" s="5"/>
      <c r="C139" s="151"/>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row>
    <row r="140" spans="1:29" hidden="1" x14ac:dyDescent="0.15">
      <c r="A140" s="7"/>
      <c r="B140" s="5"/>
      <c r="C140" s="151"/>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row>
    <row r="141" spans="1:29" hidden="1" x14ac:dyDescent="0.15">
      <c r="A141" s="7"/>
      <c r="B141" s="5"/>
      <c r="C141" s="151"/>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row>
    <row r="142" spans="1:29" hidden="1" x14ac:dyDescent="0.15">
      <c r="A142" s="7"/>
      <c r="B142" s="5"/>
      <c r="C142" s="151"/>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row>
    <row r="143" spans="1:29" hidden="1" x14ac:dyDescent="0.15">
      <c r="A143" s="7"/>
      <c r="B143" s="5"/>
      <c r="C143" s="151"/>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row>
    <row r="144" spans="1:29" hidden="1" x14ac:dyDescent="0.15">
      <c r="A144" s="7"/>
      <c r="B144" s="5"/>
      <c r="C144" s="151"/>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row>
    <row r="145" spans="1:29" hidden="1" x14ac:dyDescent="0.15">
      <c r="A145" s="7"/>
      <c r="B145" s="5"/>
      <c r="C145" s="151"/>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row>
    <row r="146" spans="1:29" hidden="1" x14ac:dyDescent="0.15">
      <c r="A146" s="7"/>
      <c r="B146" s="5"/>
      <c r="C146" s="151"/>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row>
    <row r="147" spans="1:29" hidden="1" x14ac:dyDescent="0.15">
      <c r="A147" s="7"/>
      <c r="B147" s="5"/>
      <c r="C147" s="151"/>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row>
    <row r="148" spans="1:29" hidden="1" x14ac:dyDescent="0.15">
      <c r="A148" s="7"/>
      <c r="B148" s="5"/>
      <c r="C148" s="151"/>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row>
    <row r="149" spans="1:29" hidden="1" x14ac:dyDescent="0.15">
      <c r="A149" s="7"/>
      <c r="B149" s="5"/>
      <c r="C149" s="151"/>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row>
    <row r="150" spans="1:29" hidden="1" x14ac:dyDescent="0.15">
      <c r="A150" s="7"/>
      <c r="B150" s="5"/>
      <c r="C150" s="151"/>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row>
    <row r="151" spans="1:29" hidden="1" x14ac:dyDescent="0.15">
      <c r="A151" s="7"/>
      <c r="B151" s="5"/>
      <c r="C151" s="151"/>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row>
    <row r="152" spans="1:29" hidden="1" x14ac:dyDescent="0.15">
      <c r="A152" s="7"/>
      <c r="B152" s="5"/>
      <c r="C152" s="151"/>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row>
    <row r="153" spans="1:29" hidden="1" x14ac:dyDescent="0.15">
      <c r="A153" s="7"/>
      <c r="B153" s="5"/>
      <c r="C153" s="151"/>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row>
    <row r="154" spans="1:29" hidden="1" x14ac:dyDescent="0.15">
      <c r="A154" s="7"/>
      <c r="B154" s="5"/>
      <c r="C154" s="151"/>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row>
    <row r="155" spans="1:29" hidden="1" x14ac:dyDescent="0.15">
      <c r="A155" s="7"/>
      <c r="B155" s="5"/>
      <c r="C155" s="151"/>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row>
    <row r="156" spans="1:29" hidden="1" x14ac:dyDescent="0.15">
      <c r="A156" s="7"/>
      <c r="B156" s="5"/>
      <c r="C156" s="151"/>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row>
    <row r="157" spans="1:29" hidden="1" x14ac:dyDescent="0.15">
      <c r="A157" s="7"/>
      <c r="B157" s="5"/>
      <c r="C157" s="151"/>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row>
    <row r="158" spans="1:29" hidden="1" x14ac:dyDescent="0.15">
      <c r="A158" s="7"/>
      <c r="B158" s="5"/>
      <c r="C158" s="151"/>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row>
    <row r="159" spans="1:29" hidden="1" x14ac:dyDescent="0.15">
      <c r="A159" s="7"/>
      <c r="B159" s="5"/>
      <c r="C159" s="151"/>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row>
    <row r="160" spans="1:29" hidden="1" x14ac:dyDescent="0.15">
      <c r="A160" s="7"/>
      <c r="B160" s="5"/>
      <c r="C160" s="151"/>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row>
    <row r="161" spans="1:29" hidden="1" x14ac:dyDescent="0.15">
      <c r="A161" s="7"/>
      <c r="B161" s="5"/>
      <c r="C161" s="151"/>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row>
    <row r="162" spans="1:29" hidden="1" x14ac:dyDescent="0.15">
      <c r="A162" s="7"/>
      <c r="B162" s="5"/>
      <c r="C162" s="151"/>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row>
    <row r="163" spans="1:29" hidden="1" x14ac:dyDescent="0.15">
      <c r="A163" s="7"/>
      <c r="B163" s="5"/>
      <c r="C163" s="151"/>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row>
    <row r="164" spans="1:29" hidden="1" x14ac:dyDescent="0.15">
      <c r="A164" s="7"/>
      <c r="B164" s="5"/>
      <c r="C164" s="151"/>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row>
    <row r="165" spans="1:29" hidden="1" x14ac:dyDescent="0.15">
      <c r="A165" s="7"/>
      <c r="B165" s="5"/>
      <c r="C165" s="151"/>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row>
    <row r="166" spans="1:29" hidden="1" x14ac:dyDescent="0.15">
      <c r="A166" s="7"/>
      <c r="B166" s="5"/>
      <c r="C166" s="151"/>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row>
    <row r="167" spans="1:29" hidden="1" x14ac:dyDescent="0.15">
      <c r="A167" s="7"/>
      <c r="B167" s="5"/>
      <c r="C167" s="151"/>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row>
    <row r="168" spans="1:29" hidden="1" x14ac:dyDescent="0.15">
      <c r="A168" s="7"/>
      <c r="B168" s="5"/>
      <c r="C168" s="151"/>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row>
    <row r="169" spans="1:29" hidden="1" x14ac:dyDescent="0.15">
      <c r="A169" s="7"/>
      <c r="B169" s="5"/>
      <c r="C169" s="151"/>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row>
    <row r="170" spans="1:29" hidden="1" x14ac:dyDescent="0.15">
      <c r="A170" s="7"/>
      <c r="B170" s="5"/>
      <c r="C170" s="151"/>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row>
    <row r="171" spans="1:29" hidden="1" x14ac:dyDescent="0.15">
      <c r="A171" s="7"/>
      <c r="B171" s="5"/>
      <c r="C171" s="151"/>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row>
    <row r="172" spans="1:29" hidden="1" x14ac:dyDescent="0.15">
      <c r="A172" s="7"/>
      <c r="B172" s="5"/>
      <c r="C172" s="151"/>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row>
    <row r="173" spans="1:29" hidden="1" x14ac:dyDescent="0.15">
      <c r="A173" s="7"/>
      <c r="B173" s="5"/>
      <c r="C173" s="151"/>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row>
    <row r="174" spans="1:29" hidden="1" x14ac:dyDescent="0.15">
      <c r="A174" s="7"/>
      <c r="B174" s="5"/>
      <c r="C174" s="151"/>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row>
    <row r="175" spans="1:29" hidden="1" x14ac:dyDescent="0.15">
      <c r="A175" s="7"/>
      <c r="B175" s="5"/>
      <c r="C175" s="151"/>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row>
    <row r="176" spans="1:29" hidden="1" x14ac:dyDescent="0.15">
      <c r="A176" s="7"/>
      <c r="B176" s="5"/>
      <c r="C176" s="151"/>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row>
    <row r="177" spans="1:29" hidden="1" x14ac:dyDescent="0.15">
      <c r="A177" s="7"/>
      <c r="B177" s="5"/>
      <c r="C177" s="151"/>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row>
    <row r="178" spans="1:29" hidden="1" x14ac:dyDescent="0.15">
      <c r="A178" s="7"/>
      <c r="B178" s="5"/>
      <c r="C178" s="151"/>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row>
    <row r="179" spans="1:29" hidden="1" x14ac:dyDescent="0.15">
      <c r="A179" s="7"/>
      <c r="B179" s="5"/>
      <c r="C179" s="151"/>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row>
    <row r="180" spans="1:29" hidden="1" x14ac:dyDescent="0.15">
      <c r="A180" s="7"/>
      <c r="B180" s="5"/>
      <c r="C180" s="151"/>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row>
    <row r="181" spans="1:29" hidden="1" x14ac:dyDescent="0.15">
      <c r="A181" s="7"/>
      <c r="B181" s="5"/>
      <c r="C181" s="151"/>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row>
    <row r="182" spans="1:29" hidden="1" x14ac:dyDescent="0.15">
      <c r="A182" s="7"/>
      <c r="B182" s="5"/>
      <c r="C182" s="151"/>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row>
    <row r="183" spans="1:29" hidden="1" x14ac:dyDescent="0.15">
      <c r="A183" s="7"/>
      <c r="B183" s="5"/>
      <c r="C183" s="151"/>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row>
    <row r="184" spans="1:29" hidden="1" x14ac:dyDescent="0.15">
      <c r="A184" s="7"/>
      <c r="B184" s="5"/>
      <c r="C184" s="151"/>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row>
    <row r="185" spans="1:29" hidden="1" x14ac:dyDescent="0.15">
      <c r="A185" s="7"/>
      <c r="B185" s="5"/>
      <c r="C185" s="151"/>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row>
    <row r="186" spans="1:29" hidden="1" x14ac:dyDescent="0.15">
      <c r="A186" s="7"/>
      <c r="B186" s="5"/>
      <c r="C186" s="151"/>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row>
    <row r="187" spans="1:29" hidden="1" x14ac:dyDescent="0.15">
      <c r="A187" s="7"/>
      <c r="B187" s="5"/>
      <c r="C187" s="151"/>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row>
    <row r="188" spans="1:29" hidden="1" x14ac:dyDescent="0.15">
      <c r="A188" s="7"/>
      <c r="B188" s="5"/>
      <c r="C188" s="151"/>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row>
    <row r="189" spans="1:29" hidden="1" x14ac:dyDescent="0.15">
      <c r="A189" s="7"/>
      <c r="B189" s="5"/>
      <c r="C189" s="151"/>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row>
    <row r="190" spans="1:29" hidden="1" x14ac:dyDescent="0.15">
      <c r="A190" s="7"/>
      <c r="B190" s="5"/>
      <c r="C190" s="151"/>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row>
    <row r="191" spans="1:29" hidden="1" x14ac:dyDescent="0.15">
      <c r="A191" s="7"/>
      <c r="B191" s="5"/>
      <c r="C191" s="151"/>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row>
    <row r="192" spans="1:29" hidden="1" x14ac:dyDescent="0.15">
      <c r="A192" s="7"/>
      <c r="B192" s="5"/>
      <c r="C192" s="151"/>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row>
    <row r="193" spans="1:29" hidden="1" x14ac:dyDescent="0.15">
      <c r="A193" s="7"/>
      <c r="B193" s="5"/>
      <c r="C193" s="151"/>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row>
    <row r="194" spans="1:29" hidden="1" x14ac:dyDescent="0.15">
      <c r="A194" s="7"/>
      <c r="B194" s="5"/>
      <c r="C194" s="151"/>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row>
    <row r="195" spans="1:29" hidden="1" x14ac:dyDescent="0.15">
      <c r="A195" s="7"/>
      <c r="B195" s="5"/>
      <c r="C195" s="151"/>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row>
    <row r="196" spans="1:29" hidden="1" x14ac:dyDescent="0.15">
      <c r="A196" s="7"/>
      <c r="B196" s="5"/>
      <c r="C196" s="151"/>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row>
    <row r="197" spans="1:29" hidden="1" x14ac:dyDescent="0.15">
      <c r="A197" s="7"/>
      <c r="B197" s="5"/>
      <c r="C197" s="151"/>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row>
    <row r="198" spans="1:29" hidden="1" x14ac:dyDescent="0.15">
      <c r="A198" s="7"/>
      <c r="B198" s="5"/>
      <c r="C198" s="151"/>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row>
    <row r="199" spans="1:29" hidden="1" x14ac:dyDescent="0.15">
      <c r="A199" s="7"/>
      <c r="B199" s="5"/>
      <c r="C199" s="151"/>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row>
    <row r="200" spans="1:29" hidden="1" x14ac:dyDescent="0.15">
      <c r="A200" s="7"/>
      <c r="B200" s="5"/>
      <c r="C200" s="151"/>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row>
    <row r="201" spans="1:29" hidden="1" x14ac:dyDescent="0.15">
      <c r="A201" s="7"/>
      <c r="B201" s="5"/>
      <c r="C201" s="151"/>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row>
    <row r="202" spans="1:29" hidden="1" x14ac:dyDescent="0.15">
      <c r="A202" s="7"/>
      <c r="B202" s="5"/>
      <c r="C202" s="151"/>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row>
    <row r="203" spans="1:29" hidden="1" x14ac:dyDescent="0.15">
      <c r="A203" s="7"/>
      <c r="B203" s="5"/>
      <c r="C203" s="151"/>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row>
    <row r="204" spans="1:29" hidden="1" x14ac:dyDescent="0.15">
      <c r="A204" s="7"/>
      <c r="B204" s="5"/>
      <c r="C204" s="151"/>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row>
    <row r="205" spans="1:29" hidden="1" x14ac:dyDescent="0.15">
      <c r="A205" s="7"/>
      <c r="B205" s="5"/>
      <c r="C205" s="151"/>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row>
    <row r="206" spans="1:29" hidden="1" x14ac:dyDescent="0.15">
      <c r="A206" s="7"/>
      <c r="B206" s="5"/>
      <c r="C206" s="151"/>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row>
    <row r="207" spans="1:29" hidden="1" x14ac:dyDescent="0.15">
      <c r="A207" s="7"/>
      <c r="B207" s="5"/>
      <c r="C207" s="151"/>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row>
    <row r="208" spans="1:29" hidden="1" x14ac:dyDescent="0.15">
      <c r="A208" s="7"/>
      <c r="B208" s="5"/>
      <c r="C208" s="151"/>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row>
    <row r="209" spans="1:29" hidden="1" x14ac:dyDescent="0.15">
      <c r="A209" s="7"/>
      <c r="B209" s="5"/>
      <c r="C209" s="151"/>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row>
    <row r="210" spans="1:29" hidden="1" x14ac:dyDescent="0.15">
      <c r="A210" s="7"/>
      <c r="B210" s="5"/>
      <c r="C210" s="151"/>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row>
    <row r="211" spans="1:29" hidden="1" x14ac:dyDescent="0.15">
      <c r="A211" s="7"/>
      <c r="B211" s="5"/>
      <c r="C211" s="151"/>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row>
    <row r="212" spans="1:29" hidden="1" x14ac:dyDescent="0.15">
      <c r="A212" s="7"/>
      <c r="B212" s="5"/>
      <c r="C212" s="151"/>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row>
    <row r="213" spans="1:29" hidden="1" x14ac:dyDescent="0.15">
      <c r="A213" s="7"/>
      <c r="B213" s="5"/>
      <c r="C213" s="151"/>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row>
    <row r="214" spans="1:29" hidden="1" x14ac:dyDescent="0.15">
      <c r="A214" s="7"/>
      <c r="B214" s="5"/>
      <c r="C214" s="151"/>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row>
    <row r="215" spans="1:29" hidden="1" x14ac:dyDescent="0.15">
      <c r="A215" s="7"/>
      <c r="B215" s="5"/>
      <c r="C215" s="151"/>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row>
    <row r="216" spans="1:29" hidden="1" x14ac:dyDescent="0.15">
      <c r="A216" s="7"/>
      <c r="B216" s="5"/>
      <c r="C216" s="151"/>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row>
    <row r="217" spans="1:29" hidden="1" x14ac:dyDescent="0.15">
      <c r="A217" s="7"/>
      <c r="B217" s="5"/>
      <c r="C217" s="151"/>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row>
    <row r="218" spans="1:29" hidden="1" x14ac:dyDescent="0.15">
      <c r="A218" s="7"/>
      <c r="B218" s="5"/>
      <c r="C218" s="151"/>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row>
    <row r="219" spans="1:29" hidden="1" x14ac:dyDescent="0.15">
      <c r="A219" s="7"/>
      <c r="B219" s="5"/>
      <c r="C219" s="151"/>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row>
    <row r="220" spans="1:29" hidden="1" x14ac:dyDescent="0.15">
      <c r="A220" s="7"/>
      <c r="B220" s="5"/>
      <c r="C220" s="151"/>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row>
    <row r="221" spans="1:29" hidden="1" x14ac:dyDescent="0.15">
      <c r="A221" s="7"/>
      <c r="B221" s="5"/>
      <c r="C221" s="151"/>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row>
    <row r="222" spans="1:29" hidden="1" x14ac:dyDescent="0.15">
      <c r="A222" s="7"/>
      <c r="B222" s="5"/>
      <c r="C222" s="151"/>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row>
    <row r="223" spans="1:29" hidden="1" x14ac:dyDescent="0.15">
      <c r="A223" s="7"/>
      <c r="B223" s="5"/>
      <c r="C223" s="151"/>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row>
    <row r="224" spans="1:29" hidden="1" x14ac:dyDescent="0.15">
      <c r="A224" s="7"/>
      <c r="B224" s="5"/>
      <c r="C224" s="151"/>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row>
    <row r="225" spans="1:29" hidden="1" x14ac:dyDescent="0.15">
      <c r="A225" s="7"/>
      <c r="B225" s="5"/>
      <c r="C225" s="151"/>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row>
    <row r="226" spans="1:29" hidden="1" x14ac:dyDescent="0.15">
      <c r="A226" s="7"/>
      <c r="B226" s="5"/>
      <c r="C226" s="151"/>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row>
    <row r="227" spans="1:29" hidden="1" x14ac:dyDescent="0.15">
      <c r="A227" s="7"/>
      <c r="B227" s="5"/>
      <c r="C227" s="151"/>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row>
    <row r="228" spans="1:29" hidden="1" x14ac:dyDescent="0.15">
      <c r="A228" s="7"/>
      <c r="B228" s="5"/>
      <c r="C228" s="151"/>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row>
    <row r="229" spans="1:29" hidden="1" x14ac:dyDescent="0.15">
      <c r="A229" s="7"/>
      <c r="B229" s="5"/>
      <c r="C229" s="151"/>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row>
    <row r="230" spans="1:29" hidden="1" x14ac:dyDescent="0.15">
      <c r="A230" s="7"/>
      <c r="B230" s="5"/>
      <c r="C230" s="151"/>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row>
    <row r="231" spans="1:29" hidden="1" x14ac:dyDescent="0.15">
      <c r="A231" s="7"/>
      <c r="B231" s="5"/>
      <c r="C231" s="151"/>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row>
    <row r="232" spans="1:29" hidden="1" x14ac:dyDescent="0.15">
      <c r="A232" s="7"/>
      <c r="B232" s="5"/>
      <c r="C232" s="151"/>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row>
    <row r="233" spans="1:29" hidden="1" x14ac:dyDescent="0.15">
      <c r="A233" s="7"/>
      <c r="B233" s="5"/>
      <c r="C233" s="151"/>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row>
    <row r="234" spans="1:29" hidden="1" x14ac:dyDescent="0.15">
      <c r="A234" s="7"/>
      <c r="B234" s="5"/>
      <c r="C234" s="151"/>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row>
    <row r="235" spans="1:29" hidden="1" x14ac:dyDescent="0.15">
      <c r="A235" s="7"/>
      <c r="B235" s="5"/>
      <c r="C235" s="151"/>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row>
    <row r="236" spans="1:29" hidden="1" x14ac:dyDescent="0.15">
      <c r="A236" s="7"/>
      <c r="B236" s="5"/>
      <c r="C236" s="151"/>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row>
    <row r="237" spans="1:29" hidden="1" x14ac:dyDescent="0.15">
      <c r="A237" s="7"/>
      <c r="B237" s="5"/>
      <c r="C237" s="151"/>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row>
    <row r="238" spans="1:29" hidden="1" x14ac:dyDescent="0.15">
      <c r="A238" s="7"/>
      <c r="B238" s="5"/>
      <c r="C238" s="151"/>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row>
    <row r="239" spans="1:29" hidden="1" x14ac:dyDescent="0.15">
      <c r="A239" s="7"/>
      <c r="B239" s="5"/>
      <c r="C239" s="151"/>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row>
    <row r="240" spans="1:29" hidden="1" x14ac:dyDescent="0.15">
      <c r="A240" s="7"/>
      <c r="B240" s="5"/>
      <c r="C240" s="151"/>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row>
    <row r="241" spans="1:29" hidden="1" x14ac:dyDescent="0.15">
      <c r="A241" s="7"/>
      <c r="B241" s="5"/>
      <c r="C241" s="151"/>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row>
    <row r="242" spans="1:29" hidden="1" x14ac:dyDescent="0.15">
      <c r="A242" s="7"/>
      <c r="B242" s="5"/>
      <c r="C242" s="151"/>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row>
    <row r="243" spans="1:29" hidden="1" x14ac:dyDescent="0.15">
      <c r="A243" s="7"/>
      <c r="B243" s="5"/>
      <c r="C243" s="151"/>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row>
    <row r="244" spans="1:29" hidden="1" x14ac:dyDescent="0.15">
      <c r="A244" s="7"/>
      <c r="B244" s="5"/>
      <c r="C244" s="151"/>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row>
    <row r="245" spans="1:29" hidden="1" x14ac:dyDescent="0.15">
      <c r="A245" s="7"/>
      <c r="B245" s="5"/>
      <c r="C245" s="151"/>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row>
    <row r="246" spans="1:29" hidden="1" x14ac:dyDescent="0.15">
      <c r="A246" s="7"/>
      <c r="B246" s="5"/>
      <c r="C246" s="151"/>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row>
    <row r="247" spans="1:29" hidden="1" x14ac:dyDescent="0.15">
      <c r="A247" s="7"/>
      <c r="B247" s="5"/>
      <c r="C247" s="151"/>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row>
    <row r="248" spans="1:29" hidden="1" x14ac:dyDescent="0.15">
      <c r="A248" s="7"/>
      <c r="B248" s="5"/>
      <c r="C248" s="151"/>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row>
    <row r="249" spans="1:29" hidden="1" x14ac:dyDescent="0.15">
      <c r="A249" s="7"/>
      <c r="B249" s="5"/>
      <c r="C249" s="151"/>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row>
    <row r="250" spans="1:29" hidden="1" x14ac:dyDescent="0.15">
      <c r="A250" s="7"/>
      <c r="B250" s="5"/>
      <c r="C250" s="151"/>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row>
    <row r="251" spans="1:29" hidden="1" x14ac:dyDescent="0.15">
      <c r="A251" s="7"/>
      <c r="B251" s="5"/>
      <c r="C251" s="151"/>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row>
    <row r="252" spans="1:29" hidden="1" x14ac:dyDescent="0.15">
      <c r="A252" s="7"/>
      <c r="B252" s="5"/>
      <c r="C252" s="151"/>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row>
    <row r="253" spans="1:29" hidden="1" x14ac:dyDescent="0.15">
      <c r="A253" s="7"/>
      <c r="B253" s="5"/>
      <c r="C253" s="151"/>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row>
    <row r="254" spans="1:29" hidden="1" x14ac:dyDescent="0.15">
      <c r="A254" s="7"/>
      <c r="B254" s="5"/>
      <c r="C254" s="151"/>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row>
    <row r="255" spans="1:29" hidden="1" x14ac:dyDescent="0.15">
      <c r="A255" s="7"/>
      <c r="B255" s="5"/>
      <c r="C255" s="151"/>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row>
    <row r="256" spans="1:29" hidden="1" x14ac:dyDescent="0.15">
      <c r="A256" s="7"/>
      <c r="B256" s="5"/>
      <c r="C256" s="151"/>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row>
    <row r="257" spans="1:29" hidden="1" x14ac:dyDescent="0.15">
      <c r="A257" s="7"/>
      <c r="B257" s="5"/>
      <c r="C257" s="151"/>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row>
    <row r="258" spans="1:29" hidden="1" x14ac:dyDescent="0.15">
      <c r="A258" s="7"/>
      <c r="B258" s="5"/>
      <c r="C258" s="151"/>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row>
    <row r="259" spans="1:29" hidden="1" x14ac:dyDescent="0.15">
      <c r="A259" s="7"/>
      <c r="B259" s="5"/>
      <c r="C259" s="151"/>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row>
    <row r="260" spans="1:29" hidden="1" x14ac:dyDescent="0.15">
      <c r="A260" s="7"/>
      <c r="B260" s="5"/>
      <c r="C260" s="151"/>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row>
    <row r="261" spans="1:29" hidden="1" x14ac:dyDescent="0.15">
      <c r="A261" s="7"/>
      <c r="B261" s="5"/>
      <c r="C261" s="151"/>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row>
    <row r="262" spans="1:29" hidden="1" x14ac:dyDescent="0.15">
      <c r="A262" s="7"/>
      <c r="B262" s="5"/>
      <c r="C262" s="151"/>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row>
    <row r="263" spans="1:29" hidden="1" x14ac:dyDescent="0.15">
      <c r="A263" s="7"/>
      <c r="B263" s="5"/>
      <c r="C263" s="151"/>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row>
    <row r="264" spans="1:29" hidden="1" x14ac:dyDescent="0.15">
      <c r="A264" s="7"/>
      <c r="B264" s="5"/>
      <c r="C264" s="151"/>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row>
    <row r="265" spans="1:29" hidden="1" x14ac:dyDescent="0.15">
      <c r="A265" s="7"/>
      <c r="B265" s="5"/>
      <c r="C265" s="151"/>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row>
    <row r="266" spans="1:29" hidden="1" x14ac:dyDescent="0.15">
      <c r="A266" s="7"/>
      <c r="B266" s="5"/>
      <c r="C266" s="151"/>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row>
    <row r="267" spans="1:29" hidden="1" x14ac:dyDescent="0.15">
      <c r="A267" s="7"/>
      <c r="B267" s="5"/>
      <c r="C267" s="151"/>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row>
    <row r="268" spans="1:29" hidden="1" x14ac:dyDescent="0.15">
      <c r="A268" s="7"/>
      <c r="B268" s="5"/>
      <c r="C268" s="151"/>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row>
    <row r="269" spans="1:29" hidden="1" x14ac:dyDescent="0.15">
      <c r="A269" s="7"/>
      <c r="B269" s="5"/>
      <c r="C269" s="151"/>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row>
    <row r="270" spans="1:29" hidden="1" x14ac:dyDescent="0.15">
      <c r="A270" s="7"/>
      <c r="B270" s="5"/>
      <c r="C270" s="151"/>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row>
    <row r="271" spans="1:29" hidden="1" x14ac:dyDescent="0.15">
      <c r="A271" s="7"/>
      <c r="B271" s="5"/>
      <c r="C271" s="151"/>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row>
    <row r="272" spans="1:29" hidden="1" x14ac:dyDescent="0.15">
      <c r="A272" s="7"/>
      <c r="B272" s="5"/>
      <c r="C272" s="151"/>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row>
    <row r="273" spans="1:29" hidden="1" x14ac:dyDescent="0.15">
      <c r="A273" s="7"/>
      <c r="B273" s="5"/>
      <c r="C273" s="151"/>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row>
    <row r="274" spans="1:29" hidden="1" x14ac:dyDescent="0.15">
      <c r="A274" s="7"/>
      <c r="B274" s="5"/>
      <c r="C274" s="151"/>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row>
    <row r="275" spans="1:29" hidden="1" x14ac:dyDescent="0.15">
      <c r="A275" s="7"/>
      <c r="B275" s="5"/>
      <c r="C275" s="151"/>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row>
    <row r="276" spans="1:29" hidden="1" x14ac:dyDescent="0.15">
      <c r="A276" s="7"/>
      <c r="B276" s="5"/>
      <c r="C276" s="151"/>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row>
    <row r="277" spans="1:29" hidden="1" x14ac:dyDescent="0.15">
      <c r="A277" s="7"/>
      <c r="B277" s="5"/>
      <c r="C277" s="151"/>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row>
    <row r="278" spans="1:29" hidden="1" x14ac:dyDescent="0.15">
      <c r="A278" s="7"/>
      <c r="B278" s="5"/>
      <c r="C278" s="151"/>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row>
    <row r="279" spans="1:29" hidden="1" x14ac:dyDescent="0.15">
      <c r="A279" s="7"/>
      <c r="B279" s="5"/>
      <c r="C279" s="151"/>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row>
    <row r="280" spans="1:29" hidden="1" x14ac:dyDescent="0.15">
      <c r="A280" s="7"/>
      <c r="B280" s="5"/>
      <c r="C280" s="151"/>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row>
    <row r="281" spans="1:29" hidden="1" x14ac:dyDescent="0.15">
      <c r="A281" s="7"/>
      <c r="B281" s="5"/>
      <c r="C281" s="151"/>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row>
    <row r="282" spans="1:29" hidden="1" x14ac:dyDescent="0.15">
      <c r="A282" s="7"/>
      <c r="B282" s="5"/>
      <c r="C282" s="151"/>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row>
    <row r="283" spans="1:29" hidden="1" x14ac:dyDescent="0.15">
      <c r="A283" s="7"/>
      <c r="B283" s="5"/>
      <c r="C283" s="151"/>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row>
    <row r="284" spans="1:29" hidden="1" x14ac:dyDescent="0.15">
      <c r="A284" s="7"/>
      <c r="B284" s="5"/>
      <c r="C284" s="151"/>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row>
    <row r="285" spans="1:29" hidden="1" x14ac:dyDescent="0.15">
      <c r="A285" s="7"/>
      <c r="B285" s="5"/>
      <c r="C285" s="151"/>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row>
    <row r="286" spans="1:29" hidden="1" x14ac:dyDescent="0.15">
      <c r="A286" s="7"/>
      <c r="B286" s="5"/>
      <c r="C286" s="151"/>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row>
    <row r="287" spans="1:29" hidden="1" x14ac:dyDescent="0.15">
      <c r="A287" s="7"/>
      <c r="B287" s="5"/>
      <c r="C287" s="151"/>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row>
    <row r="288" spans="1:29" hidden="1" x14ac:dyDescent="0.15">
      <c r="A288" s="7"/>
      <c r="B288" s="5"/>
      <c r="C288" s="151"/>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row>
    <row r="289" spans="1:29" hidden="1" x14ac:dyDescent="0.15">
      <c r="A289" s="7"/>
      <c r="B289" s="5"/>
      <c r="C289" s="151"/>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row>
    <row r="290" spans="1:29" hidden="1" x14ac:dyDescent="0.15">
      <c r="A290" s="7"/>
      <c r="B290" s="5"/>
      <c r="C290" s="151"/>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row>
    <row r="291" spans="1:29" hidden="1" x14ac:dyDescent="0.15">
      <c r="A291" s="7"/>
      <c r="B291" s="5"/>
      <c r="C291" s="151"/>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row>
    <row r="292" spans="1:29" hidden="1" x14ac:dyDescent="0.15">
      <c r="A292" s="7"/>
      <c r="B292" s="5"/>
      <c r="C292" s="151"/>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row>
    <row r="293" spans="1:29" hidden="1" x14ac:dyDescent="0.15">
      <c r="A293" s="7"/>
      <c r="B293" s="5"/>
      <c r="C293" s="151"/>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row>
    <row r="294" spans="1:29" hidden="1" x14ac:dyDescent="0.15">
      <c r="A294" s="7"/>
      <c r="B294" s="5"/>
      <c r="C294" s="151"/>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row>
    <row r="295" spans="1:29" hidden="1" x14ac:dyDescent="0.15">
      <c r="A295" s="7"/>
      <c r="B295" s="5"/>
      <c r="C295" s="151"/>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row>
    <row r="296" spans="1:29" hidden="1" x14ac:dyDescent="0.15">
      <c r="A296" s="7"/>
      <c r="B296" s="5"/>
      <c r="C296" s="151"/>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row>
    <row r="297" spans="1:29" hidden="1" x14ac:dyDescent="0.15">
      <c r="A297" s="7"/>
      <c r="B297" s="5"/>
      <c r="C297" s="151"/>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row>
    <row r="298" spans="1:29" hidden="1" x14ac:dyDescent="0.15">
      <c r="A298" s="7"/>
      <c r="B298" s="5"/>
      <c r="C298" s="151"/>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row>
    <row r="299" spans="1:29" hidden="1" x14ac:dyDescent="0.15">
      <c r="A299" s="7"/>
      <c r="B299" s="5"/>
      <c r="C299" s="151"/>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row>
    <row r="300" spans="1:29" hidden="1" x14ac:dyDescent="0.15">
      <c r="A300" s="7"/>
      <c r="B300" s="5"/>
      <c r="C300" s="151"/>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row>
    <row r="301" spans="1:29" hidden="1" x14ac:dyDescent="0.15">
      <c r="A301" s="7"/>
      <c r="B301" s="5"/>
      <c r="C301" s="151"/>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row>
    <row r="302" spans="1:29" hidden="1" x14ac:dyDescent="0.15">
      <c r="A302" s="7"/>
      <c r="B302" s="5"/>
      <c r="C302" s="151"/>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row>
    <row r="303" spans="1:29" hidden="1" x14ac:dyDescent="0.15">
      <c r="A303" s="7"/>
      <c r="B303" s="5"/>
      <c r="C303" s="151"/>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row>
    <row r="304" spans="1:29" hidden="1" x14ac:dyDescent="0.15">
      <c r="A304" s="7"/>
      <c r="B304" s="5"/>
      <c r="C304" s="151"/>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row>
    <row r="305" spans="1:29" hidden="1" x14ac:dyDescent="0.15">
      <c r="A305" s="7"/>
      <c r="B305" s="5"/>
      <c r="C305" s="151"/>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row>
    <row r="306" spans="1:29" hidden="1" x14ac:dyDescent="0.15">
      <c r="A306" s="7"/>
      <c r="B306" s="5"/>
      <c r="C306" s="151"/>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row>
    <row r="307" spans="1:29" hidden="1" x14ac:dyDescent="0.15">
      <c r="A307" s="7"/>
      <c r="B307" s="5"/>
      <c r="C307" s="151"/>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row>
    <row r="308" spans="1:29" hidden="1" x14ac:dyDescent="0.15">
      <c r="A308" s="7"/>
      <c r="B308" s="5"/>
      <c r="C308" s="151"/>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row>
    <row r="309" spans="1:29" hidden="1" x14ac:dyDescent="0.15">
      <c r="A309" s="7"/>
      <c r="B309" s="5"/>
      <c r="C309" s="151"/>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row>
    <row r="310" spans="1:29" hidden="1" x14ac:dyDescent="0.15">
      <c r="A310" s="7"/>
      <c r="B310" s="5"/>
      <c r="C310" s="151"/>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row>
    <row r="311" spans="1:29" hidden="1" x14ac:dyDescent="0.15">
      <c r="A311" s="7"/>
      <c r="B311" s="5"/>
      <c r="C311" s="151"/>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row>
    <row r="312" spans="1:29" hidden="1" x14ac:dyDescent="0.15">
      <c r="A312" s="7"/>
      <c r="B312" s="5"/>
      <c r="C312" s="151"/>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row>
    <row r="313" spans="1:29" hidden="1" x14ac:dyDescent="0.15">
      <c r="A313" s="7"/>
      <c r="B313" s="5"/>
      <c r="C313" s="151"/>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row>
    <row r="314" spans="1:29" hidden="1" x14ac:dyDescent="0.15">
      <c r="A314" s="7"/>
      <c r="B314" s="5"/>
      <c r="C314" s="151"/>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row>
    <row r="315" spans="1:29" hidden="1" x14ac:dyDescent="0.15">
      <c r="A315" s="7"/>
      <c r="B315" s="5"/>
      <c r="C315" s="151"/>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row>
    <row r="316" spans="1:29" hidden="1" x14ac:dyDescent="0.15">
      <c r="A316" s="7"/>
      <c r="B316" s="5"/>
      <c r="C316" s="151"/>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row>
    <row r="317" spans="1:29" hidden="1" x14ac:dyDescent="0.15">
      <c r="A317" s="7"/>
      <c r="B317" s="5"/>
      <c r="C317" s="151"/>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row>
    <row r="318" spans="1:29" hidden="1" x14ac:dyDescent="0.15">
      <c r="A318" s="7"/>
      <c r="B318" s="5"/>
      <c r="C318" s="151"/>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row>
    <row r="319" spans="1:29" hidden="1" x14ac:dyDescent="0.15">
      <c r="A319" s="7"/>
      <c r="B319" s="5"/>
      <c r="C319" s="151"/>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row>
    <row r="320" spans="1:29" hidden="1" x14ac:dyDescent="0.15">
      <c r="A320" s="7"/>
      <c r="B320" s="5"/>
      <c r="C320" s="151"/>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row>
    <row r="321" spans="1:29" hidden="1" x14ac:dyDescent="0.15">
      <c r="A321" s="7"/>
      <c r="B321" s="5"/>
      <c r="C321" s="151"/>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row>
    <row r="322" spans="1:29" hidden="1" x14ac:dyDescent="0.15">
      <c r="A322" s="7"/>
      <c r="B322" s="5"/>
      <c r="C322" s="151"/>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row>
    <row r="323" spans="1:29" hidden="1" x14ac:dyDescent="0.15">
      <c r="A323" s="7"/>
      <c r="B323" s="5"/>
      <c r="C323" s="151"/>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row>
    <row r="324" spans="1:29" hidden="1" x14ac:dyDescent="0.15">
      <c r="A324" s="7"/>
      <c r="B324" s="5"/>
      <c r="C324" s="151"/>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row>
    <row r="325" spans="1:29" hidden="1" x14ac:dyDescent="0.15">
      <c r="A325" s="7"/>
      <c r="B325" s="5"/>
      <c r="C325" s="151"/>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row>
    <row r="326" spans="1:29" hidden="1" x14ac:dyDescent="0.15">
      <c r="A326" s="7"/>
      <c r="B326" s="5"/>
      <c r="C326" s="151"/>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row>
    <row r="327" spans="1:29" hidden="1" x14ac:dyDescent="0.15">
      <c r="A327" s="7"/>
      <c r="B327" s="5"/>
      <c r="C327" s="151"/>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row>
    <row r="328" spans="1:29" hidden="1" x14ac:dyDescent="0.15">
      <c r="A328" s="7"/>
      <c r="B328" s="5"/>
      <c r="C328" s="151"/>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row>
    <row r="329" spans="1:29" hidden="1" x14ac:dyDescent="0.15">
      <c r="A329" s="7"/>
      <c r="B329" s="5"/>
      <c r="C329" s="151"/>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row>
    <row r="330" spans="1:29" hidden="1" x14ac:dyDescent="0.15">
      <c r="A330" s="7"/>
      <c r="B330" s="5"/>
      <c r="C330" s="151"/>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row>
    <row r="331" spans="1:29" hidden="1" x14ac:dyDescent="0.15">
      <c r="A331" s="7"/>
      <c r="B331" s="5"/>
      <c r="C331" s="151"/>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row>
    <row r="332" spans="1:29" hidden="1" x14ac:dyDescent="0.15">
      <c r="A332" s="7"/>
      <c r="B332" s="5"/>
      <c r="C332" s="151"/>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row>
    <row r="333" spans="1:29" hidden="1" x14ac:dyDescent="0.15">
      <c r="A333" s="7"/>
      <c r="B333" s="5"/>
      <c r="C333" s="151"/>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row>
    <row r="334" spans="1:29" hidden="1" x14ac:dyDescent="0.15">
      <c r="A334" s="7"/>
      <c r="B334" s="5"/>
      <c r="C334" s="151"/>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row>
    <row r="335" spans="1:29" hidden="1" x14ac:dyDescent="0.15">
      <c r="A335" s="7"/>
      <c r="B335" s="5"/>
      <c r="C335" s="151"/>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row>
    <row r="336" spans="1:29" hidden="1" x14ac:dyDescent="0.15">
      <c r="A336" s="7"/>
      <c r="B336" s="5"/>
      <c r="C336" s="151"/>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row>
    <row r="337" spans="1:29" hidden="1" x14ac:dyDescent="0.15">
      <c r="A337" s="7"/>
      <c r="B337" s="5"/>
      <c r="C337" s="151"/>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row>
    <row r="338" spans="1:29" hidden="1" x14ac:dyDescent="0.15">
      <c r="A338" s="7"/>
      <c r="B338" s="5"/>
      <c r="C338" s="151"/>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row>
    <row r="339" spans="1:29" hidden="1" x14ac:dyDescent="0.15">
      <c r="A339" s="7"/>
      <c r="B339" s="5"/>
      <c r="C339" s="151"/>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row>
    <row r="340" spans="1:29" hidden="1" x14ac:dyDescent="0.15">
      <c r="A340" s="7"/>
      <c r="B340" s="5"/>
      <c r="C340" s="151"/>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row>
    <row r="341" spans="1:29" hidden="1" x14ac:dyDescent="0.15">
      <c r="A341" s="7"/>
      <c r="B341" s="5"/>
      <c r="C341" s="151"/>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row>
    <row r="342" spans="1:29" hidden="1" x14ac:dyDescent="0.15">
      <c r="A342" s="7"/>
      <c r="B342" s="5"/>
      <c r="C342" s="151"/>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row>
    <row r="343" spans="1:29" hidden="1" x14ac:dyDescent="0.15">
      <c r="A343" s="7"/>
      <c r="B343" s="5"/>
      <c r="C343" s="151"/>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row>
    <row r="344" spans="1:29" hidden="1" x14ac:dyDescent="0.15">
      <c r="A344" s="7"/>
      <c r="B344" s="5"/>
      <c r="C344" s="151"/>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row>
    <row r="345" spans="1:29" hidden="1" x14ac:dyDescent="0.15">
      <c r="A345" s="7"/>
      <c r="B345" s="5"/>
      <c r="C345" s="151"/>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row>
    <row r="346" spans="1:29" hidden="1" x14ac:dyDescent="0.15">
      <c r="A346" s="7"/>
      <c r="B346" s="5"/>
      <c r="C346" s="151"/>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row>
    <row r="347" spans="1:29" hidden="1" x14ac:dyDescent="0.15">
      <c r="A347" s="7"/>
      <c r="B347" s="5"/>
      <c r="C347" s="151"/>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row>
    <row r="348" spans="1:29" hidden="1" x14ac:dyDescent="0.15">
      <c r="A348" s="7"/>
      <c r="B348" s="5"/>
      <c r="C348" s="151"/>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row>
    <row r="349" spans="1:29" hidden="1" x14ac:dyDescent="0.15">
      <c r="A349" s="7"/>
      <c r="B349" s="5"/>
      <c r="C349" s="151"/>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row>
    <row r="350" spans="1:29" hidden="1" x14ac:dyDescent="0.15">
      <c r="A350" s="7"/>
      <c r="B350" s="5"/>
      <c r="C350" s="151"/>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row>
    <row r="351" spans="1:29" hidden="1" x14ac:dyDescent="0.15">
      <c r="A351" s="7"/>
      <c r="B351" s="5"/>
      <c r="C351" s="151"/>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row>
    <row r="352" spans="1:29" hidden="1" x14ac:dyDescent="0.15">
      <c r="A352" s="7"/>
      <c r="B352" s="5"/>
      <c r="C352" s="151"/>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row>
    <row r="353" spans="1:29" hidden="1" x14ac:dyDescent="0.15">
      <c r="A353" s="7"/>
      <c r="B353" s="5"/>
      <c r="C353" s="151"/>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row>
    <row r="354" spans="1:29" hidden="1" x14ac:dyDescent="0.15">
      <c r="A354" s="7"/>
      <c r="B354" s="5"/>
      <c r="C354" s="151"/>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row>
    <row r="355" spans="1:29" hidden="1" x14ac:dyDescent="0.15">
      <c r="A355" s="7"/>
      <c r="B355" s="5"/>
      <c r="C355" s="151"/>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row>
    <row r="356" spans="1:29" hidden="1" x14ac:dyDescent="0.15">
      <c r="A356" s="7"/>
      <c r="B356" s="5"/>
      <c r="C356" s="151"/>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row>
    <row r="357" spans="1:29" hidden="1" x14ac:dyDescent="0.15">
      <c r="A357" s="7"/>
      <c r="B357" s="5"/>
      <c r="C357" s="151"/>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row>
    <row r="358" spans="1:29" hidden="1" x14ac:dyDescent="0.15">
      <c r="A358" s="7"/>
      <c r="B358" s="5"/>
      <c r="C358" s="151"/>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row>
    <row r="359" spans="1:29" hidden="1" x14ac:dyDescent="0.15">
      <c r="A359" s="7"/>
      <c r="B359" s="5"/>
      <c r="C359" s="151"/>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row>
    <row r="360" spans="1:29" hidden="1" x14ac:dyDescent="0.15">
      <c r="A360" s="7"/>
      <c r="B360" s="5"/>
      <c r="C360" s="151"/>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row>
    <row r="361" spans="1:29" hidden="1" x14ac:dyDescent="0.15">
      <c r="A361" s="7"/>
      <c r="B361" s="5"/>
      <c r="C361" s="151"/>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row>
    <row r="362" spans="1:29" hidden="1" x14ac:dyDescent="0.15">
      <c r="A362" s="7"/>
      <c r="B362" s="5"/>
      <c r="C362" s="151"/>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row>
    <row r="363" spans="1:29" hidden="1" x14ac:dyDescent="0.15">
      <c r="A363" s="7"/>
      <c r="B363" s="5"/>
      <c r="C363" s="151"/>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row>
    <row r="364" spans="1:29" hidden="1" x14ac:dyDescent="0.15">
      <c r="A364" s="7"/>
      <c r="B364" s="5"/>
      <c r="C364" s="151"/>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row>
    <row r="365" spans="1:29" hidden="1" x14ac:dyDescent="0.15">
      <c r="A365" s="7"/>
      <c r="B365" s="5"/>
      <c r="C365" s="151"/>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row>
    <row r="366" spans="1:29" hidden="1" x14ac:dyDescent="0.15">
      <c r="A366" s="7"/>
      <c r="B366" s="5"/>
      <c r="C366" s="151"/>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row>
    <row r="367" spans="1:29" hidden="1" x14ac:dyDescent="0.15">
      <c r="A367" s="7"/>
      <c r="B367" s="5"/>
      <c r="C367" s="151"/>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row>
    <row r="368" spans="1:29" hidden="1" x14ac:dyDescent="0.15">
      <c r="A368" s="7"/>
      <c r="B368" s="5"/>
      <c r="C368" s="151"/>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row>
    <row r="369" spans="1:29" hidden="1" x14ac:dyDescent="0.15">
      <c r="A369" s="7"/>
      <c r="B369" s="5"/>
      <c r="C369" s="151"/>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row>
    <row r="370" spans="1:29" hidden="1" x14ac:dyDescent="0.15">
      <c r="A370" s="7"/>
      <c r="B370" s="5"/>
      <c r="C370" s="151"/>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row>
    <row r="371" spans="1:29" hidden="1" x14ac:dyDescent="0.15">
      <c r="A371" s="7"/>
      <c r="B371" s="5"/>
      <c r="C371" s="151"/>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row>
    <row r="372" spans="1:29" hidden="1" x14ac:dyDescent="0.15">
      <c r="A372" s="7"/>
      <c r="B372" s="5"/>
      <c r="C372" s="151"/>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row>
    <row r="373" spans="1:29" hidden="1" x14ac:dyDescent="0.15">
      <c r="A373" s="7"/>
      <c r="B373" s="5"/>
      <c r="C373" s="151"/>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row>
    <row r="374" spans="1:29" hidden="1" x14ac:dyDescent="0.15">
      <c r="A374" s="7"/>
      <c r="B374" s="5"/>
      <c r="C374" s="151"/>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row>
    <row r="375" spans="1:29" hidden="1" x14ac:dyDescent="0.15">
      <c r="A375" s="7"/>
      <c r="B375" s="5"/>
      <c r="C375" s="151"/>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row>
    <row r="376" spans="1:29" hidden="1" x14ac:dyDescent="0.15">
      <c r="A376" s="7"/>
      <c r="B376" s="5"/>
      <c r="C376" s="151"/>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row>
    <row r="377" spans="1:29" hidden="1" x14ac:dyDescent="0.15">
      <c r="A377" s="7"/>
      <c r="B377" s="5"/>
      <c r="C377" s="151"/>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row>
    <row r="378" spans="1:29" hidden="1" x14ac:dyDescent="0.15">
      <c r="A378" s="7"/>
      <c r="B378" s="5"/>
      <c r="C378" s="151"/>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row>
    <row r="379" spans="1:29" hidden="1" x14ac:dyDescent="0.15">
      <c r="A379" s="7"/>
      <c r="B379" s="5"/>
      <c r="C379" s="151"/>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row>
    <row r="380" spans="1:29" hidden="1" x14ac:dyDescent="0.15">
      <c r="A380" s="7"/>
      <c r="B380" s="5"/>
      <c r="C380" s="151"/>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row>
    <row r="381" spans="1:29" hidden="1" x14ac:dyDescent="0.15">
      <c r="A381" s="7"/>
      <c r="B381" s="5"/>
      <c r="C381" s="151"/>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row>
    <row r="382" spans="1:29" hidden="1" x14ac:dyDescent="0.15">
      <c r="A382" s="7"/>
      <c r="B382" s="5"/>
      <c r="C382" s="151"/>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row>
    <row r="383" spans="1:29" hidden="1" x14ac:dyDescent="0.15">
      <c r="A383" s="7"/>
      <c r="B383" s="5"/>
      <c r="C383" s="151"/>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row>
    <row r="384" spans="1:29" hidden="1" x14ac:dyDescent="0.15">
      <c r="A384" s="7"/>
      <c r="B384" s="5"/>
      <c r="C384" s="151"/>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row>
    <row r="385" spans="1:29" hidden="1" x14ac:dyDescent="0.15">
      <c r="A385" s="7"/>
      <c r="B385" s="5"/>
      <c r="C385" s="151"/>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row>
    <row r="386" spans="1:29" hidden="1" x14ac:dyDescent="0.15">
      <c r="A386" s="7"/>
      <c r="B386" s="5"/>
      <c r="C386" s="151"/>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row>
    <row r="387" spans="1:29" hidden="1" x14ac:dyDescent="0.15">
      <c r="A387" s="7"/>
      <c r="B387" s="5"/>
      <c r="C387" s="151"/>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row>
    <row r="388" spans="1:29" hidden="1" x14ac:dyDescent="0.15">
      <c r="A388" s="7"/>
      <c r="B388" s="5"/>
      <c r="C388" s="151"/>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row>
    <row r="389" spans="1:29" hidden="1" x14ac:dyDescent="0.15">
      <c r="A389" s="7"/>
      <c r="B389" s="5"/>
      <c r="C389" s="151"/>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row>
    <row r="390" spans="1:29" hidden="1" x14ac:dyDescent="0.15">
      <c r="A390" s="7"/>
      <c r="B390" s="5"/>
      <c r="C390" s="151"/>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row>
    <row r="391" spans="1:29" hidden="1" x14ac:dyDescent="0.15">
      <c r="A391" s="7"/>
      <c r="B391" s="5"/>
      <c r="C391" s="151"/>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row>
    <row r="392" spans="1:29" hidden="1" x14ac:dyDescent="0.15">
      <c r="A392" s="7"/>
      <c r="B392" s="5"/>
      <c r="C392" s="151"/>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row>
    <row r="393" spans="1:29" hidden="1" x14ac:dyDescent="0.15">
      <c r="A393" s="7"/>
      <c r="B393" s="5"/>
      <c r="C393" s="151"/>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row>
    <row r="394" spans="1:29" hidden="1" x14ac:dyDescent="0.15">
      <c r="A394" s="7"/>
      <c r="B394" s="5"/>
      <c r="C394" s="151"/>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row>
    <row r="395" spans="1:29" hidden="1" x14ac:dyDescent="0.15">
      <c r="A395" s="7"/>
      <c r="B395" s="5"/>
      <c r="C395" s="151"/>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row>
    <row r="396" spans="1:29" hidden="1" x14ac:dyDescent="0.15">
      <c r="A396" s="7"/>
      <c r="B396" s="5"/>
      <c r="C396" s="151"/>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row>
    <row r="397" spans="1:29" hidden="1" x14ac:dyDescent="0.15">
      <c r="A397" s="7"/>
      <c r="B397" s="5"/>
      <c r="C397" s="151"/>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row>
    <row r="398" spans="1:29" hidden="1" x14ac:dyDescent="0.15">
      <c r="A398" s="7"/>
      <c r="B398" s="5"/>
      <c r="C398" s="151"/>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row>
    <row r="399" spans="1:29" hidden="1" x14ac:dyDescent="0.15">
      <c r="A399" s="7"/>
      <c r="B399" s="5"/>
      <c r="C399" s="151"/>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row>
    <row r="400" spans="1:29" hidden="1" x14ac:dyDescent="0.15">
      <c r="A400" s="7"/>
      <c r="B400" s="5"/>
      <c r="C400" s="151"/>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row>
    <row r="401" spans="1:29" hidden="1" x14ac:dyDescent="0.15">
      <c r="A401" s="7"/>
      <c r="B401" s="5"/>
      <c r="C401" s="151"/>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row>
    <row r="402" spans="1:29" hidden="1" x14ac:dyDescent="0.15">
      <c r="A402" s="7"/>
      <c r="B402" s="5"/>
      <c r="C402" s="151"/>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row>
    <row r="403" spans="1:29" hidden="1" x14ac:dyDescent="0.15">
      <c r="A403" s="7"/>
      <c r="B403" s="5"/>
      <c r="C403" s="151"/>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row>
    <row r="404" spans="1:29" hidden="1" x14ac:dyDescent="0.15">
      <c r="A404" s="7"/>
      <c r="B404" s="5"/>
      <c r="C404" s="151"/>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row>
    <row r="405" spans="1:29" hidden="1" x14ac:dyDescent="0.15">
      <c r="A405" s="7"/>
      <c r="B405" s="5"/>
      <c r="C405" s="151"/>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row>
    <row r="406" spans="1:29" hidden="1" x14ac:dyDescent="0.15">
      <c r="A406" s="7"/>
      <c r="B406" s="5"/>
      <c r="C406" s="151"/>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row>
    <row r="407" spans="1:29" hidden="1" x14ac:dyDescent="0.15">
      <c r="A407" s="7"/>
      <c r="B407" s="5"/>
      <c r="C407" s="151"/>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row>
    <row r="408" spans="1:29" hidden="1" x14ac:dyDescent="0.15">
      <c r="A408" s="7"/>
      <c r="B408" s="5"/>
      <c r="C408" s="151"/>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row>
    <row r="409" spans="1:29" hidden="1" x14ac:dyDescent="0.15">
      <c r="A409" s="7"/>
      <c r="B409" s="5"/>
      <c r="C409" s="151"/>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row>
    <row r="410" spans="1:29" hidden="1" x14ac:dyDescent="0.15">
      <c r="A410" s="7"/>
      <c r="B410" s="5"/>
      <c r="C410" s="151"/>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row>
    <row r="411" spans="1:29" hidden="1" x14ac:dyDescent="0.15">
      <c r="A411" s="7"/>
      <c r="B411" s="5"/>
      <c r="C411" s="151"/>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row>
    <row r="412" spans="1:29" hidden="1" x14ac:dyDescent="0.15">
      <c r="A412" s="7"/>
      <c r="B412" s="5"/>
      <c r="C412" s="151"/>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row>
    <row r="413" spans="1:29" hidden="1" x14ac:dyDescent="0.15">
      <c r="A413" s="7"/>
      <c r="B413" s="5"/>
      <c r="C413" s="151"/>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row>
    <row r="414" spans="1:29" hidden="1" x14ac:dyDescent="0.15">
      <c r="A414" s="7"/>
      <c r="B414" s="5"/>
      <c r="C414" s="151"/>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row>
    <row r="415" spans="1:29" hidden="1" x14ac:dyDescent="0.15">
      <c r="A415" s="7"/>
      <c r="B415" s="5"/>
      <c r="C415" s="151"/>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row>
    <row r="416" spans="1:29" hidden="1" x14ac:dyDescent="0.15">
      <c r="A416" s="7"/>
      <c r="B416" s="5"/>
      <c r="C416" s="151"/>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row>
    <row r="417" spans="1:29" hidden="1" x14ac:dyDescent="0.15">
      <c r="A417" s="7"/>
      <c r="B417" s="5"/>
      <c r="C417" s="151"/>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row>
    <row r="418" spans="1:29" hidden="1" x14ac:dyDescent="0.15">
      <c r="A418" s="7"/>
      <c r="B418" s="5"/>
      <c r="C418" s="151"/>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row>
    <row r="419" spans="1:29" hidden="1" x14ac:dyDescent="0.15">
      <c r="A419" s="7"/>
      <c r="B419" s="5"/>
      <c r="C419" s="151"/>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row>
    <row r="420" spans="1:29" hidden="1" x14ac:dyDescent="0.15">
      <c r="A420" s="7"/>
      <c r="B420" s="5"/>
      <c r="C420" s="151"/>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row>
    <row r="421" spans="1:29" hidden="1" x14ac:dyDescent="0.15">
      <c r="A421" s="7"/>
      <c r="B421" s="5"/>
      <c r="C421" s="151"/>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row>
    <row r="422" spans="1:29" hidden="1" x14ac:dyDescent="0.15">
      <c r="A422" s="7"/>
      <c r="B422" s="5"/>
      <c r="C422" s="151"/>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row>
    <row r="423" spans="1:29" hidden="1" x14ac:dyDescent="0.15">
      <c r="A423" s="7"/>
      <c r="B423" s="5"/>
      <c r="C423" s="151"/>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row>
    <row r="424" spans="1:29" hidden="1" x14ac:dyDescent="0.15">
      <c r="A424" s="7"/>
      <c r="B424" s="5"/>
      <c r="C424" s="151"/>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row>
    <row r="425" spans="1:29" hidden="1" x14ac:dyDescent="0.15">
      <c r="A425" s="7"/>
      <c r="B425" s="5"/>
      <c r="C425" s="151"/>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row>
    <row r="426" spans="1:29" hidden="1" x14ac:dyDescent="0.15">
      <c r="A426" s="7"/>
      <c r="B426" s="5"/>
      <c r="C426" s="151"/>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row>
    <row r="427" spans="1:29" hidden="1" x14ac:dyDescent="0.15">
      <c r="A427" s="7"/>
      <c r="B427" s="5"/>
      <c r="C427" s="151"/>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row>
    <row r="428" spans="1:29" hidden="1" x14ac:dyDescent="0.15">
      <c r="A428" s="7"/>
      <c r="B428" s="5"/>
      <c r="C428" s="151"/>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row>
    <row r="429" spans="1:29" hidden="1" x14ac:dyDescent="0.15">
      <c r="A429" s="7"/>
      <c r="B429" s="5"/>
      <c r="C429" s="151"/>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row>
    <row r="430" spans="1:29" hidden="1" x14ac:dyDescent="0.15">
      <c r="A430" s="7"/>
      <c r="B430" s="5"/>
      <c r="C430" s="151"/>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row>
    <row r="431" spans="1:29" hidden="1" x14ac:dyDescent="0.15">
      <c r="A431" s="7"/>
      <c r="B431" s="5"/>
      <c r="C431" s="151"/>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row>
    <row r="432" spans="1:29" hidden="1" x14ac:dyDescent="0.15">
      <c r="A432" s="7"/>
      <c r="B432" s="5"/>
      <c r="C432" s="151"/>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row>
    <row r="433" spans="1:29" hidden="1" x14ac:dyDescent="0.15">
      <c r="A433" s="7"/>
      <c r="B433" s="5"/>
      <c r="C433" s="151"/>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row>
    <row r="434" spans="1:29" hidden="1" x14ac:dyDescent="0.15">
      <c r="A434" s="7"/>
      <c r="B434" s="5"/>
      <c r="C434" s="151"/>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row>
    <row r="435" spans="1:29" hidden="1" x14ac:dyDescent="0.15">
      <c r="A435" s="7"/>
      <c r="B435" s="5"/>
      <c r="C435" s="151"/>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row>
    <row r="436" spans="1:29" hidden="1" x14ac:dyDescent="0.15">
      <c r="A436" s="7"/>
      <c r="B436" s="5"/>
      <c r="C436" s="151"/>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row>
    <row r="437" spans="1:29" hidden="1" x14ac:dyDescent="0.15">
      <c r="A437" s="7"/>
      <c r="B437" s="5"/>
      <c r="C437" s="151"/>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row>
    <row r="438" spans="1:29" hidden="1" x14ac:dyDescent="0.15">
      <c r="A438" s="7"/>
      <c r="B438" s="5"/>
      <c r="C438" s="151"/>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row>
    <row r="439" spans="1:29" hidden="1" x14ac:dyDescent="0.15">
      <c r="A439" s="7"/>
      <c r="B439" s="5"/>
      <c r="C439" s="151"/>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row>
    <row r="440" spans="1:29" hidden="1" x14ac:dyDescent="0.15">
      <c r="A440" s="7"/>
      <c r="B440" s="5"/>
      <c r="C440" s="151"/>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row>
    <row r="441" spans="1:29" hidden="1" x14ac:dyDescent="0.15">
      <c r="A441" s="7"/>
      <c r="B441" s="5"/>
      <c r="C441" s="151"/>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row>
    <row r="442" spans="1:29" hidden="1" x14ac:dyDescent="0.15">
      <c r="A442" s="7"/>
      <c r="B442" s="5"/>
      <c r="C442" s="151"/>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row>
    <row r="443" spans="1:29" hidden="1" x14ac:dyDescent="0.15">
      <c r="A443" s="7"/>
      <c r="B443" s="5"/>
      <c r="C443" s="151"/>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row>
    <row r="444" spans="1:29" hidden="1" x14ac:dyDescent="0.15">
      <c r="A444" s="7"/>
      <c r="B444" s="5"/>
      <c r="C444" s="151"/>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row>
    <row r="445" spans="1:29" hidden="1" x14ac:dyDescent="0.15">
      <c r="A445" s="7"/>
      <c r="B445" s="5"/>
      <c r="C445" s="151"/>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row>
    <row r="446" spans="1:29" hidden="1" x14ac:dyDescent="0.15">
      <c r="A446" s="7"/>
      <c r="B446" s="5"/>
      <c r="C446" s="151"/>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row>
    <row r="447" spans="1:29" hidden="1" x14ac:dyDescent="0.15">
      <c r="A447" s="7"/>
      <c r="B447" s="5"/>
      <c r="C447" s="151"/>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row>
    <row r="448" spans="1:29" hidden="1" x14ac:dyDescent="0.15">
      <c r="A448" s="7"/>
      <c r="B448" s="5"/>
      <c r="C448" s="151"/>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row>
    <row r="449" spans="1:29" hidden="1" x14ac:dyDescent="0.15">
      <c r="A449" s="7"/>
      <c r="B449" s="5"/>
      <c r="C449" s="151"/>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row>
    <row r="450" spans="1:29" hidden="1" x14ac:dyDescent="0.15">
      <c r="A450" s="7"/>
      <c r="B450" s="5"/>
      <c r="C450" s="151"/>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row>
    <row r="451" spans="1:29" hidden="1" x14ac:dyDescent="0.15">
      <c r="A451" s="7"/>
      <c r="B451" s="5"/>
      <c r="C451" s="151"/>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row>
    <row r="452" spans="1:29" hidden="1" x14ac:dyDescent="0.15">
      <c r="A452" s="7"/>
      <c r="B452" s="5"/>
      <c r="C452" s="151"/>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row>
    <row r="453" spans="1:29" hidden="1" x14ac:dyDescent="0.15">
      <c r="A453" s="7"/>
      <c r="B453" s="5"/>
      <c r="C453" s="151"/>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row>
    <row r="454" spans="1:29" hidden="1" x14ac:dyDescent="0.15">
      <c r="A454" s="7"/>
      <c r="B454" s="5"/>
      <c r="C454" s="151"/>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row>
    <row r="455" spans="1:29" hidden="1" x14ac:dyDescent="0.15">
      <c r="A455" s="7"/>
      <c r="B455" s="5"/>
      <c r="C455" s="151"/>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row>
    <row r="456" spans="1:29" hidden="1" x14ac:dyDescent="0.15">
      <c r="A456" s="7"/>
      <c r="B456" s="5"/>
      <c r="C456" s="151"/>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row>
    <row r="457" spans="1:29" hidden="1" x14ac:dyDescent="0.15">
      <c r="A457" s="7"/>
      <c r="B457" s="5"/>
      <c r="C457" s="151"/>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row>
    <row r="458" spans="1:29" hidden="1" x14ac:dyDescent="0.15">
      <c r="A458" s="7"/>
      <c r="B458" s="5"/>
      <c r="C458" s="151"/>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row>
    <row r="459" spans="1:29" hidden="1" x14ac:dyDescent="0.15">
      <c r="A459" s="7"/>
      <c r="B459" s="5"/>
      <c r="C459" s="151"/>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row>
    <row r="460" spans="1:29" hidden="1" x14ac:dyDescent="0.15">
      <c r="A460" s="7"/>
      <c r="B460" s="5"/>
      <c r="C460" s="151"/>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row>
    <row r="461" spans="1:29" hidden="1" x14ac:dyDescent="0.15">
      <c r="A461" s="7"/>
      <c r="B461" s="5"/>
      <c r="C461" s="151"/>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row>
    <row r="462" spans="1:29" hidden="1" x14ac:dyDescent="0.15">
      <c r="A462" s="7"/>
      <c r="B462" s="5"/>
      <c r="C462" s="151"/>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row>
    <row r="463" spans="1:29" hidden="1" x14ac:dyDescent="0.15">
      <c r="A463" s="7"/>
      <c r="B463" s="5"/>
      <c r="C463" s="151"/>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row>
    <row r="464" spans="1:29" hidden="1" x14ac:dyDescent="0.15">
      <c r="A464" s="7"/>
      <c r="B464" s="5"/>
      <c r="C464" s="151"/>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row>
    <row r="465" spans="1:29" hidden="1" x14ac:dyDescent="0.15">
      <c r="A465" s="7"/>
      <c r="B465" s="5"/>
      <c r="C465" s="151"/>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row>
    <row r="466" spans="1:29" hidden="1" x14ac:dyDescent="0.15">
      <c r="A466" s="7"/>
      <c r="B466" s="5"/>
      <c r="C466" s="151"/>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row>
    <row r="467" spans="1:29" hidden="1" x14ac:dyDescent="0.15">
      <c r="A467" s="7"/>
      <c r="B467" s="5"/>
      <c r="C467" s="151"/>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row>
    <row r="468" spans="1:29" hidden="1" x14ac:dyDescent="0.15">
      <c r="A468" s="7"/>
      <c r="B468" s="5"/>
      <c r="C468" s="151"/>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row>
    <row r="469" spans="1:29" hidden="1" x14ac:dyDescent="0.15">
      <c r="A469" s="7"/>
      <c r="B469" s="5"/>
      <c r="C469" s="151"/>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row>
    <row r="470" spans="1:29" hidden="1" x14ac:dyDescent="0.15">
      <c r="A470" s="7"/>
      <c r="B470" s="5"/>
      <c r="C470" s="151"/>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row>
    <row r="471" spans="1:29" hidden="1" x14ac:dyDescent="0.15">
      <c r="A471" s="7"/>
      <c r="B471" s="5"/>
      <c r="C471" s="151"/>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row>
    <row r="472" spans="1:29" hidden="1" x14ac:dyDescent="0.15">
      <c r="A472" s="7"/>
      <c r="B472" s="5"/>
      <c r="C472" s="151"/>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row>
    <row r="473" spans="1:29" hidden="1" x14ac:dyDescent="0.15">
      <c r="A473" s="7"/>
      <c r="B473" s="5"/>
      <c r="C473" s="151"/>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row>
    <row r="474" spans="1:29" hidden="1" x14ac:dyDescent="0.15">
      <c r="A474" s="7"/>
      <c r="B474" s="5"/>
      <c r="C474" s="151"/>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row>
    <row r="475" spans="1:29" hidden="1" x14ac:dyDescent="0.15">
      <c r="A475" s="7"/>
      <c r="B475" s="5"/>
      <c r="C475" s="151"/>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row>
    <row r="476" spans="1:29" hidden="1" x14ac:dyDescent="0.15">
      <c r="A476" s="7"/>
      <c r="B476" s="5"/>
      <c r="C476" s="151"/>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row>
    <row r="477" spans="1:29" hidden="1" x14ac:dyDescent="0.15">
      <c r="A477" s="7"/>
      <c r="B477" s="5"/>
      <c r="C477" s="151"/>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row>
    <row r="478" spans="1:29" hidden="1" x14ac:dyDescent="0.15">
      <c r="A478" s="7"/>
      <c r="B478" s="5"/>
      <c r="C478" s="151"/>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row>
    <row r="479" spans="1:29" hidden="1" x14ac:dyDescent="0.15">
      <c r="A479" s="7"/>
      <c r="B479" s="5"/>
      <c r="C479" s="151"/>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row>
    <row r="480" spans="1:29" hidden="1" x14ac:dyDescent="0.15">
      <c r="A480" s="7"/>
      <c r="B480" s="5"/>
      <c r="C480" s="151"/>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row>
    <row r="481" spans="1:29" hidden="1" x14ac:dyDescent="0.15">
      <c r="A481" s="7"/>
      <c r="B481" s="5"/>
      <c r="C481" s="151"/>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row>
    <row r="482" spans="1:29" hidden="1" x14ac:dyDescent="0.15">
      <c r="A482" s="7"/>
      <c r="B482" s="5"/>
      <c r="C482" s="151"/>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row>
    <row r="483" spans="1:29" hidden="1" x14ac:dyDescent="0.15">
      <c r="A483" s="7"/>
      <c r="B483" s="5"/>
      <c r="C483" s="151"/>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row>
    <row r="484" spans="1:29" hidden="1" x14ac:dyDescent="0.15">
      <c r="A484" s="7"/>
      <c r="B484" s="5"/>
      <c r="C484" s="151"/>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row>
    <row r="485" spans="1:29" hidden="1" x14ac:dyDescent="0.15">
      <c r="A485" s="7"/>
      <c r="B485" s="5"/>
      <c r="C485" s="151"/>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row>
    <row r="486" spans="1:29" hidden="1" x14ac:dyDescent="0.15">
      <c r="A486" s="7"/>
      <c r="B486" s="5"/>
      <c r="C486" s="151"/>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row>
    <row r="487" spans="1:29" hidden="1" x14ac:dyDescent="0.15">
      <c r="A487" s="7"/>
      <c r="B487" s="5"/>
      <c r="C487" s="151"/>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row>
    <row r="488" spans="1:29" hidden="1" x14ac:dyDescent="0.15">
      <c r="A488" s="7"/>
      <c r="B488" s="5"/>
      <c r="C488" s="151"/>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row>
    <row r="489" spans="1:29" hidden="1" x14ac:dyDescent="0.15">
      <c r="A489" s="7"/>
      <c r="B489" s="5"/>
      <c r="C489" s="151"/>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row>
    <row r="490" spans="1:29" hidden="1" x14ac:dyDescent="0.15">
      <c r="A490" s="7"/>
      <c r="B490" s="5"/>
      <c r="C490" s="151"/>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row>
    <row r="491" spans="1:29" hidden="1" x14ac:dyDescent="0.15">
      <c r="A491" s="7"/>
      <c r="B491" s="5"/>
      <c r="C491" s="151"/>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row>
    <row r="492" spans="1:29" hidden="1" x14ac:dyDescent="0.15">
      <c r="A492" s="7"/>
      <c r="B492" s="5"/>
      <c r="C492" s="151"/>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row>
    <row r="493" spans="1:29" hidden="1" x14ac:dyDescent="0.15">
      <c r="A493" s="7"/>
      <c r="B493" s="5"/>
      <c r="C493" s="151"/>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row>
    <row r="494" spans="1:29" hidden="1" x14ac:dyDescent="0.15">
      <c r="A494" s="7"/>
      <c r="B494" s="5"/>
      <c r="C494" s="151"/>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row>
    <row r="495" spans="1:29" hidden="1" x14ac:dyDescent="0.15">
      <c r="A495" s="7"/>
      <c r="B495" s="5"/>
      <c r="C495" s="151"/>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row>
    <row r="496" spans="1:29" hidden="1" x14ac:dyDescent="0.15">
      <c r="A496" s="7"/>
      <c r="B496" s="5"/>
      <c r="C496" s="151"/>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row>
    <row r="497" spans="1:29" hidden="1" x14ac:dyDescent="0.15">
      <c r="A497" s="7"/>
      <c r="B497" s="5"/>
      <c r="C497" s="151"/>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row>
    <row r="498" spans="1:29" hidden="1" x14ac:dyDescent="0.15">
      <c r="A498" s="7"/>
      <c r="B498" s="5"/>
      <c r="C498" s="151"/>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row>
    <row r="499" spans="1:29" hidden="1" x14ac:dyDescent="0.15">
      <c r="A499" s="7"/>
      <c r="B499" s="5"/>
      <c r="C499" s="151"/>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row>
    <row r="500" spans="1:29" hidden="1" x14ac:dyDescent="0.15">
      <c r="A500" s="7"/>
      <c r="B500" s="5"/>
      <c r="C500" s="151"/>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row>
    <row r="501" spans="1:29" hidden="1" x14ac:dyDescent="0.15">
      <c r="A501" s="7"/>
      <c r="B501" s="5"/>
      <c r="C501" s="151"/>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row>
    <row r="502" spans="1:29" hidden="1" x14ac:dyDescent="0.15">
      <c r="A502" s="7"/>
      <c r="B502" s="5"/>
      <c r="C502" s="151"/>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row>
    <row r="503" spans="1:29" hidden="1" x14ac:dyDescent="0.15">
      <c r="A503" s="7"/>
      <c r="B503" s="5"/>
      <c r="C503" s="151"/>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row>
    <row r="504" spans="1:29" hidden="1" x14ac:dyDescent="0.15">
      <c r="A504" s="7"/>
      <c r="B504" s="5"/>
      <c r="C504" s="151"/>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row>
    <row r="505" spans="1:29" hidden="1" x14ac:dyDescent="0.15">
      <c r="A505" s="7"/>
      <c r="B505" s="5"/>
      <c r="C505" s="151"/>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row>
    <row r="506" spans="1:29" hidden="1" x14ac:dyDescent="0.15">
      <c r="A506" s="7"/>
      <c r="B506" s="5"/>
      <c r="C506" s="151"/>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row>
    <row r="507" spans="1:29" hidden="1" x14ac:dyDescent="0.15">
      <c r="A507" s="7"/>
      <c r="B507" s="5"/>
      <c r="C507" s="151"/>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row>
    <row r="508" spans="1:29" hidden="1" x14ac:dyDescent="0.15">
      <c r="A508" s="7"/>
      <c r="B508" s="5"/>
      <c r="C508" s="151"/>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row>
    <row r="509" spans="1:29" hidden="1" x14ac:dyDescent="0.15">
      <c r="A509" s="7"/>
      <c r="B509" s="5"/>
      <c r="C509" s="151"/>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row>
    <row r="510" spans="1:29" hidden="1" x14ac:dyDescent="0.15">
      <c r="A510" s="7"/>
      <c r="B510" s="5"/>
      <c r="C510" s="151"/>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row>
    <row r="511" spans="1:29" hidden="1" x14ac:dyDescent="0.15">
      <c r="A511" s="7"/>
      <c r="B511" s="5"/>
      <c r="C511" s="151"/>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row>
    <row r="512" spans="1:29" hidden="1" x14ac:dyDescent="0.15">
      <c r="A512" s="7"/>
      <c r="B512" s="5"/>
      <c r="C512" s="151"/>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row>
    <row r="513" spans="1:29" hidden="1" x14ac:dyDescent="0.15">
      <c r="A513" s="7"/>
      <c r="B513" s="5"/>
      <c r="C513" s="151"/>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row>
    <row r="514" spans="1:29" hidden="1" x14ac:dyDescent="0.15">
      <c r="A514" s="7"/>
      <c r="B514" s="5"/>
      <c r="C514" s="151"/>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row>
    <row r="515" spans="1:29" hidden="1" x14ac:dyDescent="0.15">
      <c r="A515" s="7"/>
      <c r="B515" s="5"/>
      <c r="C515" s="151"/>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row>
    <row r="516" spans="1:29" hidden="1" x14ac:dyDescent="0.15">
      <c r="A516" s="7"/>
      <c r="B516" s="5"/>
      <c r="C516" s="151"/>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row>
    <row r="517" spans="1:29" hidden="1" x14ac:dyDescent="0.15">
      <c r="A517" s="7"/>
      <c r="B517" s="5"/>
      <c r="C517" s="151"/>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row>
    <row r="518" spans="1:29" hidden="1" x14ac:dyDescent="0.15">
      <c r="A518" s="7"/>
      <c r="B518" s="5"/>
      <c r="C518" s="151"/>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row>
    <row r="519" spans="1:29" hidden="1" x14ac:dyDescent="0.15">
      <c r="A519" s="7"/>
      <c r="B519" s="5"/>
      <c r="C519" s="151"/>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row>
    <row r="520" spans="1:29" hidden="1" x14ac:dyDescent="0.15">
      <c r="A520" s="7"/>
      <c r="B520" s="5"/>
      <c r="C520" s="151"/>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row>
    <row r="521" spans="1:29" hidden="1" x14ac:dyDescent="0.15">
      <c r="A521" s="7"/>
      <c r="B521" s="5"/>
      <c r="C521" s="151"/>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row>
    <row r="522" spans="1:29" hidden="1" x14ac:dyDescent="0.15">
      <c r="A522" s="7"/>
      <c r="B522" s="5"/>
      <c r="C522" s="151"/>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row>
    <row r="523" spans="1:29" hidden="1" x14ac:dyDescent="0.15">
      <c r="A523" s="7"/>
      <c r="B523" s="5"/>
      <c r="C523" s="151"/>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row>
    <row r="524" spans="1:29" hidden="1" x14ac:dyDescent="0.15">
      <c r="A524" s="7"/>
      <c r="B524" s="5"/>
      <c r="C524" s="151"/>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row>
    <row r="525" spans="1:29" hidden="1" x14ac:dyDescent="0.15">
      <c r="A525" s="7"/>
      <c r="B525" s="5"/>
      <c r="C525" s="151"/>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row>
    <row r="526" spans="1:29" hidden="1" x14ac:dyDescent="0.15">
      <c r="A526" s="7"/>
      <c r="B526" s="5"/>
      <c r="C526" s="151"/>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row>
    <row r="527" spans="1:29" hidden="1" x14ac:dyDescent="0.15">
      <c r="A527" s="7"/>
      <c r="B527" s="5"/>
      <c r="C527" s="151"/>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row>
    <row r="528" spans="1:29" hidden="1" x14ac:dyDescent="0.15">
      <c r="A528" s="7"/>
      <c r="B528" s="5"/>
      <c r="C528" s="151"/>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row>
    <row r="529" spans="1:29" hidden="1" x14ac:dyDescent="0.15">
      <c r="A529" s="7"/>
      <c r="B529" s="5"/>
      <c r="C529" s="151"/>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row>
    <row r="530" spans="1:29" hidden="1" x14ac:dyDescent="0.15">
      <c r="A530" s="7"/>
      <c r="B530" s="5"/>
      <c r="C530" s="151"/>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row>
    <row r="531" spans="1:29" hidden="1" x14ac:dyDescent="0.15">
      <c r="A531" s="7"/>
      <c r="B531" s="5"/>
      <c r="C531" s="151"/>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row>
    <row r="532" spans="1:29" hidden="1" x14ac:dyDescent="0.15">
      <c r="A532" s="7"/>
      <c r="B532" s="5"/>
      <c r="C532" s="151"/>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row>
    <row r="533" spans="1:29" hidden="1" x14ac:dyDescent="0.15">
      <c r="A533" s="7"/>
      <c r="B533" s="5"/>
      <c r="C533" s="151"/>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row>
    <row r="534" spans="1:29" hidden="1" x14ac:dyDescent="0.15">
      <c r="A534" s="7"/>
      <c r="B534" s="5"/>
      <c r="C534" s="151"/>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row>
    <row r="535" spans="1:29" hidden="1" x14ac:dyDescent="0.15">
      <c r="A535" s="7"/>
      <c r="B535" s="5"/>
      <c r="C535" s="151"/>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row>
    <row r="536" spans="1:29" hidden="1" x14ac:dyDescent="0.15">
      <c r="A536" s="7"/>
      <c r="B536" s="5"/>
      <c r="C536" s="151"/>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row>
    <row r="537" spans="1:29" hidden="1" x14ac:dyDescent="0.15">
      <c r="A537" s="7"/>
      <c r="B537" s="5"/>
      <c r="C537" s="151"/>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row>
    <row r="538" spans="1:29" hidden="1" x14ac:dyDescent="0.15">
      <c r="A538" s="7"/>
      <c r="B538" s="5"/>
      <c r="C538" s="151"/>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row>
    <row r="539" spans="1:29" hidden="1" x14ac:dyDescent="0.15">
      <c r="A539" s="7"/>
      <c r="B539" s="5"/>
      <c r="C539" s="151"/>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row>
    <row r="540" spans="1:29" hidden="1" x14ac:dyDescent="0.15">
      <c r="A540" s="7"/>
      <c r="B540" s="5"/>
      <c r="C540" s="151"/>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row>
    <row r="541" spans="1:29" hidden="1" x14ac:dyDescent="0.15">
      <c r="A541" s="7"/>
      <c r="B541" s="5"/>
      <c r="C541" s="151"/>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row>
    <row r="542" spans="1:29" hidden="1" x14ac:dyDescent="0.15">
      <c r="A542" s="7"/>
      <c r="B542" s="5"/>
      <c r="C542" s="151"/>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row>
    <row r="543" spans="1:29" hidden="1" x14ac:dyDescent="0.15">
      <c r="A543" s="7"/>
      <c r="B543" s="5"/>
      <c r="C543" s="151"/>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row>
    <row r="544" spans="1:29" hidden="1" x14ac:dyDescent="0.15">
      <c r="A544" s="7"/>
      <c r="B544" s="5"/>
      <c r="C544" s="151"/>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row>
    <row r="545" spans="1:29" hidden="1" x14ac:dyDescent="0.15">
      <c r="A545" s="7"/>
      <c r="B545" s="5"/>
      <c r="C545" s="151"/>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row>
    <row r="546" spans="1:29" hidden="1" x14ac:dyDescent="0.15">
      <c r="A546" s="7"/>
      <c r="B546" s="5"/>
      <c r="C546" s="151"/>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row>
    <row r="547" spans="1:29" hidden="1" x14ac:dyDescent="0.15">
      <c r="A547" s="7"/>
      <c r="B547" s="5"/>
      <c r="C547" s="151"/>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row>
    <row r="548" spans="1:29" hidden="1" x14ac:dyDescent="0.15">
      <c r="A548" s="7"/>
      <c r="B548" s="5"/>
      <c r="C548" s="151"/>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row>
    <row r="549" spans="1:29" hidden="1" x14ac:dyDescent="0.15">
      <c r="A549" s="7"/>
      <c r="B549" s="5"/>
      <c r="C549" s="151"/>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row>
    <row r="550" spans="1:29" hidden="1" x14ac:dyDescent="0.15">
      <c r="A550" s="7"/>
      <c r="B550" s="5"/>
      <c r="C550" s="151"/>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row>
    <row r="551" spans="1:29" hidden="1" x14ac:dyDescent="0.15">
      <c r="A551" s="7"/>
      <c r="B551" s="5"/>
      <c r="C551" s="151"/>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row>
    <row r="552" spans="1:29" hidden="1" x14ac:dyDescent="0.15">
      <c r="A552" s="7"/>
      <c r="B552" s="5"/>
      <c r="C552" s="151"/>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row>
    <row r="553" spans="1:29" hidden="1" x14ac:dyDescent="0.15">
      <c r="A553" s="7"/>
      <c r="B553" s="5"/>
      <c r="C553" s="151"/>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row>
    <row r="554" spans="1:29" hidden="1" x14ac:dyDescent="0.15">
      <c r="A554" s="7"/>
      <c r="B554" s="5"/>
      <c r="C554" s="151"/>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row>
    <row r="555" spans="1:29" hidden="1" x14ac:dyDescent="0.15">
      <c r="A555" s="7"/>
      <c r="B555" s="5"/>
      <c r="C555" s="151"/>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row>
    <row r="556" spans="1:29" hidden="1" x14ac:dyDescent="0.15">
      <c r="A556" s="7"/>
      <c r="B556" s="5"/>
      <c r="C556" s="151"/>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row>
    <row r="557" spans="1:29" hidden="1" x14ac:dyDescent="0.15">
      <c r="A557" s="7"/>
      <c r="B557" s="5"/>
      <c r="C557" s="151"/>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row>
    <row r="558" spans="1:29" hidden="1" x14ac:dyDescent="0.15">
      <c r="A558" s="7"/>
      <c r="B558" s="5"/>
      <c r="C558" s="151"/>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row>
    <row r="559" spans="1:29" hidden="1" x14ac:dyDescent="0.15">
      <c r="A559" s="7"/>
      <c r="B559" s="5"/>
      <c r="C559" s="151"/>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row>
    <row r="560" spans="1:29" hidden="1" x14ac:dyDescent="0.15">
      <c r="A560" s="7"/>
      <c r="B560" s="5"/>
      <c r="C560" s="151"/>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row>
    <row r="561" spans="1:29" hidden="1" x14ac:dyDescent="0.15">
      <c r="A561" s="7"/>
      <c r="B561" s="5"/>
      <c r="C561" s="151"/>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row>
    <row r="562" spans="1:29" hidden="1" x14ac:dyDescent="0.15">
      <c r="A562" s="7"/>
      <c r="B562" s="5"/>
      <c r="C562" s="151"/>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row>
    <row r="563" spans="1:29" hidden="1" x14ac:dyDescent="0.15">
      <c r="A563" s="7"/>
      <c r="B563" s="5"/>
      <c r="C563" s="151"/>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row>
    <row r="564" spans="1:29" hidden="1" x14ac:dyDescent="0.15">
      <c r="A564" s="7"/>
      <c r="B564" s="5"/>
      <c r="C564" s="151"/>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row>
    <row r="565" spans="1:29" hidden="1" x14ac:dyDescent="0.15">
      <c r="A565" s="7"/>
      <c r="B565" s="5"/>
      <c r="C565" s="151"/>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row>
    <row r="566" spans="1:29" hidden="1" x14ac:dyDescent="0.15">
      <c r="A566" s="7"/>
      <c r="B566" s="5"/>
      <c r="C566" s="151"/>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row>
    <row r="567" spans="1:29" hidden="1" x14ac:dyDescent="0.15">
      <c r="A567" s="7"/>
      <c r="B567" s="5"/>
      <c r="C567" s="151"/>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row>
    <row r="568" spans="1:29" hidden="1" x14ac:dyDescent="0.15">
      <c r="A568" s="7"/>
      <c r="B568" s="5"/>
      <c r="C568" s="151"/>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row>
    <row r="569" spans="1:29" hidden="1" x14ac:dyDescent="0.15">
      <c r="A569" s="7"/>
      <c r="B569" s="5"/>
      <c r="C569" s="151"/>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row>
    <row r="570" spans="1:29" hidden="1" x14ac:dyDescent="0.15">
      <c r="A570" s="7"/>
      <c r="B570" s="5"/>
      <c r="C570" s="151"/>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row>
    <row r="571" spans="1:29" hidden="1" x14ac:dyDescent="0.15">
      <c r="A571" s="7"/>
      <c r="B571" s="5"/>
      <c r="C571" s="151"/>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row>
    <row r="572" spans="1:29" hidden="1" x14ac:dyDescent="0.15">
      <c r="A572" s="7"/>
      <c r="B572" s="5"/>
      <c r="C572" s="151"/>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row>
    <row r="573" spans="1:29" hidden="1" x14ac:dyDescent="0.15">
      <c r="A573" s="7"/>
      <c r="B573" s="5"/>
      <c r="C573" s="151"/>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row>
    <row r="574" spans="1:29" hidden="1" x14ac:dyDescent="0.15">
      <c r="A574" s="7"/>
      <c r="B574" s="5"/>
      <c r="C574" s="151"/>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row>
    <row r="575" spans="1:29" hidden="1" x14ac:dyDescent="0.15">
      <c r="A575" s="7"/>
      <c r="B575" s="5"/>
      <c r="C575" s="151"/>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row>
    <row r="576" spans="1:29" hidden="1" x14ac:dyDescent="0.15">
      <c r="A576" s="7"/>
      <c r="B576" s="5"/>
      <c r="C576" s="151"/>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row>
    <row r="577" spans="1:29" hidden="1" x14ac:dyDescent="0.15">
      <c r="A577" s="7"/>
      <c r="B577" s="5"/>
      <c r="C577" s="151"/>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row>
    <row r="578" spans="1:29" hidden="1" x14ac:dyDescent="0.15">
      <c r="A578" s="7"/>
      <c r="B578" s="5"/>
      <c r="C578" s="151"/>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row>
    <row r="579" spans="1:29" hidden="1" x14ac:dyDescent="0.15">
      <c r="A579" s="7"/>
      <c r="B579" s="5"/>
      <c r="C579" s="151"/>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row>
    <row r="580" spans="1:29" hidden="1" x14ac:dyDescent="0.15">
      <c r="A580" s="7"/>
      <c r="B580" s="5"/>
      <c r="C580" s="151"/>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row>
    <row r="581" spans="1:29" hidden="1" x14ac:dyDescent="0.15">
      <c r="A581" s="7"/>
      <c r="B581" s="5"/>
      <c r="C581" s="151"/>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row>
    <row r="582" spans="1:29" hidden="1" x14ac:dyDescent="0.15">
      <c r="A582" s="7"/>
      <c r="B582" s="5"/>
      <c r="C582" s="151"/>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row>
    <row r="583" spans="1:29" hidden="1" x14ac:dyDescent="0.15">
      <c r="A583" s="7"/>
      <c r="B583" s="5"/>
      <c r="C583" s="151"/>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row>
    <row r="584" spans="1:29" hidden="1" x14ac:dyDescent="0.15">
      <c r="A584" s="7"/>
      <c r="B584" s="5"/>
      <c r="C584" s="151"/>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row>
    <row r="585" spans="1:29" hidden="1" x14ac:dyDescent="0.15">
      <c r="A585" s="7"/>
      <c r="B585" s="5"/>
      <c r="C585" s="151"/>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row>
    <row r="586" spans="1:29" hidden="1" x14ac:dyDescent="0.15">
      <c r="A586" s="7"/>
      <c r="B586" s="5"/>
      <c r="C586" s="151"/>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row>
    <row r="587" spans="1:29" hidden="1" x14ac:dyDescent="0.15">
      <c r="A587" s="7"/>
      <c r="B587" s="5"/>
      <c r="C587" s="151"/>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row>
    <row r="588" spans="1:29" hidden="1" x14ac:dyDescent="0.15">
      <c r="A588" s="7"/>
      <c r="B588" s="5"/>
      <c r="C588" s="151"/>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row>
    <row r="589" spans="1:29" hidden="1" x14ac:dyDescent="0.15">
      <c r="A589" s="7"/>
      <c r="B589" s="5"/>
      <c r="C589" s="151"/>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row>
    <row r="590" spans="1:29" hidden="1" x14ac:dyDescent="0.15">
      <c r="A590" s="7"/>
      <c r="B590" s="5"/>
      <c r="C590" s="151"/>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row>
    <row r="591" spans="1:29" hidden="1" x14ac:dyDescent="0.15">
      <c r="A591" s="7"/>
      <c r="B591" s="5"/>
      <c r="C591" s="151"/>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row>
    <row r="592" spans="1:29" hidden="1" x14ac:dyDescent="0.15">
      <c r="A592" s="7"/>
      <c r="B592" s="5"/>
      <c r="C592" s="151"/>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row>
    <row r="593" spans="1:29" hidden="1" x14ac:dyDescent="0.15">
      <c r="A593" s="7"/>
      <c r="B593" s="5"/>
      <c r="C593" s="151"/>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row>
    <row r="594" spans="1:29" hidden="1" x14ac:dyDescent="0.15">
      <c r="A594" s="7"/>
      <c r="B594" s="5"/>
      <c r="C594" s="151"/>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row>
    <row r="595" spans="1:29" hidden="1" x14ac:dyDescent="0.15">
      <c r="A595" s="7"/>
      <c r="B595" s="5"/>
      <c r="C595" s="151"/>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row>
    <row r="596" spans="1:29" hidden="1" x14ac:dyDescent="0.15">
      <c r="A596" s="7"/>
      <c r="B596" s="5"/>
      <c r="C596" s="151"/>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row>
    <row r="597" spans="1:29" hidden="1" x14ac:dyDescent="0.15">
      <c r="A597" s="7"/>
      <c r="B597" s="5"/>
      <c r="C597" s="151"/>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row>
    <row r="598" spans="1:29" hidden="1" x14ac:dyDescent="0.15">
      <c r="A598" s="7"/>
      <c r="B598" s="5"/>
      <c r="C598" s="151"/>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row>
    <row r="599" spans="1:29" hidden="1" x14ac:dyDescent="0.15">
      <c r="A599" s="7"/>
      <c r="B599" s="5"/>
      <c r="C599" s="151"/>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row>
    <row r="600" spans="1:29" hidden="1" x14ac:dyDescent="0.15">
      <c r="A600" s="7"/>
      <c r="B600" s="5"/>
      <c r="C600" s="151"/>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row>
    <row r="601" spans="1:29" hidden="1" x14ac:dyDescent="0.15">
      <c r="A601" s="7"/>
      <c r="B601" s="5"/>
      <c r="C601" s="151"/>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row>
    <row r="602" spans="1:29" hidden="1" x14ac:dyDescent="0.15">
      <c r="A602" s="7"/>
      <c r="B602" s="5"/>
      <c r="C602" s="151"/>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row>
    <row r="603" spans="1:29" hidden="1" x14ac:dyDescent="0.15">
      <c r="A603" s="7"/>
      <c r="B603" s="5"/>
      <c r="C603" s="151"/>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row>
    <row r="604" spans="1:29" hidden="1" x14ac:dyDescent="0.15">
      <c r="A604" s="7"/>
      <c r="B604" s="5"/>
      <c r="C604" s="151"/>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row>
    <row r="605" spans="1:29" hidden="1" x14ac:dyDescent="0.15">
      <c r="A605" s="7"/>
      <c r="B605" s="5"/>
      <c r="C605" s="151"/>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row>
    <row r="606" spans="1:29" hidden="1" x14ac:dyDescent="0.15">
      <c r="A606" s="7"/>
      <c r="B606" s="5"/>
      <c r="C606" s="151"/>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row>
    <row r="607" spans="1:29" hidden="1" x14ac:dyDescent="0.15">
      <c r="A607" s="7"/>
      <c r="B607" s="5"/>
      <c r="C607" s="151"/>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row>
    <row r="608" spans="1:29" hidden="1" x14ac:dyDescent="0.15">
      <c r="A608" s="7"/>
      <c r="B608" s="5"/>
      <c r="C608" s="151"/>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row>
    <row r="609" spans="1:29" hidden="1" x14ac:dyDescent="0.15">
      <c r="A609" s="7"/>
      <c r="B609" s="5"/>
      <c r="C609" s="151"/>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row>
    <row r="610" spans="1:29" hidden="1" x14ac:dyDescent="0.15">
      <c r="A610" s="7"/>
      <c r="B610" s="5"/>
      <c r="C610" s="151"/>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row>
    <row r="611" spans="1:29" hidden="1" x14ac:dyDescent="0.15">
      <c r="A611" s="7"/>
      <c r="B611" s="5"/>
      <c r="C611" s="151"/>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row>
    <row r="612" spans="1:29" hidden="1" x14ac:dyDescent="0.15">
      <c r="A612" s="7"/>
      <c r="B612" s="5"/>
      <c r="C612" s="151"/>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row>
    <row r="613" spans="1:29" hidden="1" x14ac:dyDescent="0.15">
      <c r="A613" s="7"/>
      <c r="B613" s="5"/>
      <c r="C613" s="151"/>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row>
    <row r="614" spans="1:29" hidden="1" x14ac:dyDescent="0.15">
      <c r="A614" s="7"/>
      <c r="B614" s="5"/>
      <c r="C614" s="151"/>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row>
    <row r="615" spans="1:29" hidden="1" x14ac:dyDescent="0.15">
      <c r="A615" s="7"/>
      <c r="B615" s="5"/>
      <c r="C615" s="151"/>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row>
    <row r="616" spans="1:29" hidden="1" x14ac:dyDescent="0.15">
      <c r="A616" s="7"/>
      <c r="B616" s="5"/>
      <c r="C616" s="151"/>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row>
    <row r="617" spans="1:29" hidden="1" x14ac:dyDescent="0.15">
      <c r="A617" s="7"/>
      <c r="B617" s="5"/>
      <c r="C617" s="151"/>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row>
    <row r="618" spans="1:29" hidden="1" x14ac:dyDescent="0.15">
      <c r="A618" s="7"/>
      <c r="B618" s="5"/>
      <c r="C618" s="151"/>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row>
    <row r="619" spans="1:29" hidden="1" x14ac:dyDescent="0.15">
      <c r="A619" s="7"/>
      <c r="B619" s="5"/>
      <c r="C619" s="151"/>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row>
    <row r="620" spans="1:29" hidden="1" x14ac:dyDescent="0.15">
      <c r="A620" s="7"/>
      <c r="B620" s="5"/>
      <c r="C620" s="151"/>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row>
    <row r="621" spans="1:29" hidden="1" x14ac:dyDescent="0.15">
      <c r="A621" s="7"/>
      <c r="B621" s="5"/>
      <c r="C621" s="151"/>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row>
    <row r="622" spans="1:29" hidden="1" x14ac:dyDescent="0.15">
      <c r="A622" s="7"/>
      <c r="B622" s="5"/>
      <c r="C622" s="151"/>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row>
    <row r="623" spans="1:29" hidden="1" x14ac:dyDescent="0.15">
      <c r="A623" s="7"/>
      <c r="B623" s="5"/>
      <c r="C623" s="151"/>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row>
    <row r="624" spans="1:29" hidden="1" x14ac:dyDescent="0.15">
      <c r="A624" s="7"/>
      <c r="B624" s="5"/>
      <c r="C624" s="151"/>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row>
    <row r="625" spans="1:29" hidden="1" x14ac:dyDescent="0.15">
      <c r="A625" s="7"/>
      <c r="B625" s="5"/>
      <c r="C625" s="151"/>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row>
    <row r="626" spans="1:29" hidden="1" x14ac:dyDescent="0.15">
      <c r="A626" s="7"/>
      <c r="B626" s="5"/>
      <c r="C626" s="151"/>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row>
    <row r="627" spans="1:29" hidden="1" x14ac:dyDescent="0.15">
      <c r="A627" s="7"/>
      <c r="B627" s="5"/>
      <c r="C627" s="151"/>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row>
    <row r="628" spans="1:29" hidden="1" x14ac:dyDescent="0.15">
      <c r="A628" s="7"/>
      <c r="B628" s="5"/>
      <c r="C628" s="151"/>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row>
    <row r="629" spans="1:29" hidden="1" x14ac:dyDescent="0.15">
      <c r="A629" s="7"/>
      <c r="B629" s="5"/>
      <c r="C629" s="151"/>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row>
    <row r="630" spans="1:29" hidden="1" x14ac:dyDescent="0.15">
      <c r="A630" s="7"/>
      <c r="B630" s="5"/>
      <c r="C630" s="151"/>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row>
    <row r="631" spans="1:29" hidden="1" x14ac:dyDescent="0.15">
      <c r="A631" s="7"/>
      <c r="B631" s="5"/>
      <c r="C631" s="151"/>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row>
    <row r="632" spans="1:29" hidden="1" x14ac:dyDescent="0.15">
      <c r="A632" s="7"/>
      <c r="B632" s="5"/>
      <c r="C632" s="151"/>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row>
    <row r="633" spans="1:29" hidden="1" x14ac:dyDescent="0.15">
      <c r="A633" s="7"/>
      <c r="B633" s="5"/>
      <c r="C633" s="151"/>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row>
    <row r="634" spans="1:29" hidden="1" x14ac:dyDescent="0.15">
      <c r="A634" s="7"/>
      <c r="B634" s="5"/>
      <c r="C634" s="151"/>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row>
    <row r="635" spans="1:29" hidden="1" x14ac:dyDescent="0.15">
      <c r="A635" s="7"/>
      <c r="B635" s="5"/>
      <c r="C635" s="151"/>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row>
    <row r="636" spans="1:29" hidden="1" x14ac:dyDescent="0.15">
      <c r="A636" s="7"/>
      <c r="B636" s="5"/>
      <c r="C636" s="151"/>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row>
    <row r="637" spans="1:29" hidden="1" x14ac:dyDescent="0.15">
      <c r="A637" s="7"/>
      <c r="B637" s="5"/>
      <c r="C637" s="151"/>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row>
    <row r="638" spans="1:29" hidden="1" x14ac:dyDescent="0.15">
      <c r="A638" s="7"/>
      <c r="B638" s="5"/>
      <c r="C638" s="151"/>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row>
    <row r="639" spans="1:29" hidden="1" x14ac:dyDescent="0.15">
      <c r="A639" s="7"/>
      <c r="B639" s="5"/>
      <c r="C639" s="151"/>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row>
    <row r="640" spans="1:29" hidden="1" x14ac:dyDescent="0.15">
      <c r="A640" s="7"/>
      <c r="B640" s="5"/>
      <c r="C640" s="151"/>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row>
    <row r="641" spans="1:29" hidden="1" x14ac:dyDescent="0.15">
      <c r="A641" s="7"/>
      <c r="B641" s="5"/>
      <c r="C641" s="151"/>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row>
    <row r="642" spans="1:29" hidden="1" x14ac:dyDescent="0.15">
      <c r="A642" s="7"/>
      <c r="B642" s="5"/>
      <c r="C642" s="151"/>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row>
    <row r="643" spans="1:29" hidden="1" x14ac:dyDescent="0.15">
      <c r="A643" s="7"/>
      <c r="B643" s="5"/>
      <c r="C643" s="151"/>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row>
    <row r="644" spans="1:29" hidden="1" x14ac:dyDescent="0.15">
      <c r="A644" s="7"/>
      <c r="B644" s="5"/>
      <c r="C644" s="151"/>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row>
    <row r="645" spans="1:29" hidden="1" x14ac:dyDescent="0.15">
      <c r="A645" s="7"/>
      <c r="B645" s="5"/>
      <c r="C645" s="151"/>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row>
    <row r="646" spans="1:29" hidden="1" x14ac:dyDescent="0.15">
      <c r="A646" s="7"/>
      <c r="B646" s="5"/>
      <c r="C646" s="151"/>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row>
    <row r="647" spans="1:29" hidden="1" x14ac:dyDescent="0.15">
      <c r="A647" s="7"/>
      <c r="B647" s="5"/>
      <c r="C647" s="151"/>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row>
    <row r="648" spans="1:29" hidden="1" x14ac:dyDescent="0.15">
      <c r="A648" s="7"/>
      <c r="B648" s="5"/>
      <c r="C648" s="151"/>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row>
    <row r="649" spans="1:29" hidden="1" x14ac:dyDescent="0.15">
      <c r="A649" s="7"/>
      <c r="B649" s="5"/>
      <c r="C649" s="151"/>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row>
    <row r="650" spans="1:29" hidden="1" x14ac:dyDescent="0.15">
      <c r="A650" s="7"/>
      <c r="B650" s="5"/>
      <c r="C650" s="151"/>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row>
    <row r="651" spans="1:29" hidden="1" x14ac:dyDescent="0.15">
      <c r="A651" s="7"/>
      <c r="B651" s="5"/>
      <c r="C651" s="151"/>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row>
    <row r="652" spans="1:29" hidden="1" x14ac:dyDescent="0.15">
      <c r="A652" s="7"/>
      <c r="B652" s="5"/>
      <c r="C652" s="151"/>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row>
    <row r="653" spans="1:29" hidden="1" x14ac:dyDescent="0.15">
      <c r="A653" s="7"/>
      <c r="B653" s="5"/>
      <c r="C653" s="151"/>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row>
    <row r="654" spans="1:29" hidden="1" x14ac:dyDescent="0.15">
      <c r="A654" s="7"/>
      <c r="B654" s="5"/>
      <c r="C654" s="151"/>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row>
    <row r="655" spans="1:29" hidden="1" x14ac:dyDescent="0.15">
      <c r="A655" s="7"/>
      <c r="B655" s="5"/>
      <c r="C655" s="151"/>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row>
    <row r="656" spans="1:29" hidden="1" x14ac:dyDescent="0.15">
      <c r="A656" s="7"/>
      <c r="B656" s="5"/>
      <c r="C656" s="151"/>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row>
    <row r="657" spans="1:29" hidden="1" x14ac:dyDescent="0.15">
      <c r="A657" s="7"/>
      <c r="B657" s="5"/>
      <c r="C657" s="151"/>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row>
    <row r="658" spans="1:29" hidden="1" x14ac:dyDescent="0.15">
      <c r="A658" s="7"/>
      <c r="B658" s="5"/>
      <c r="C658" s="151"/>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row>
    <row r="659" spans="1:29" hidden="1" x14ac:dyDescent="0.15">
      <c r="A659" s="7"/>
      <c r="B659" s="5"/>
      <c r="C659" s="151"/>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row>
    <row r="660" spans="1:29" hidden="1" x14ac:dyDescent="0.15">
      <c r="A660" s="7"/>
      <c r="B660" s="5"/>
      <c r="C660" s="151"/>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row>
    <row r="661" spans="1:29" hidden="1" x14ac:dyDescent="0.15">
      <c r="A661" s="7"/>
      <c r="B661" s="5"/>
      <c r="C661" s="151"/>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row>
    <row r="662" spans="1:29" hidden="1" x14ac:dyDescent="0.15">
      <c r="A662" s="7"/>
      <c r="B662" s="5"/>
      <c r="C662" s="151"/>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row>
    <row r="663" spans="1:29" hidden="1" x14ac:dyDescent="0.15">
      <c r="A663" s="7"/>
      <c r="B663" s="5"/>
      <c r="C663" s="151"/>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row>
    <row r="664" spans="1:29" hidden="1" x14ac:dyDescent="0.15">
      <c r="A664" s="7"/>
      <c r="B664" s="5"/>
      <c r="C664" s="151"/>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row>
    <row r="665" spans="1:29" hidden="1" x14ac:dyDescent="0.15">
      <c r="A665" s="7"/>
      <c r="B665" s="5"/>
      <c r="C665" s="151"/>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row>
    <row r="666" spans="1:29" hidden="1" x14ac:dyDescent="0.15">
      <c r="A666" s="7"/>
      <c r="B666" s="5"/>
      <c r="C666" s="151"/>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row>
    <row r="667" spans="1:29" hidden="1" x14ac:dyDescent="0.15">
      <c r="A667" s="7"/>
      <c r="B667" s="5"/>
      <c r="C667" s="151"/>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row>
    <row r="668" spans="1:29" hidden="1" x14ac:dyDescent="0.15">
      <c r="A668" s="7"/>
      <c r="B668" s="5"/>
      <c r="C668" s="151"/>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row>
    <row r="669" spans="1:29" hidden="1" x14ac:dyDescent="0.15">
      <c r="A669" s="7"/>
      <c r="B669" s="5"/>
      <c r="C669" s="151"/>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row>
    <row r="670" spans="1:29" hidden="1" x14ac:dyDescent="0.15">
      <c r="A670" s="7"/>
      <c r="B670" s="5"/>
      <c r="C670" s="151"/>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row>
    <row r="671" spans="1:29" hidden="1" x14ac:dyDescent="0.15">
      <c r="A671" s="7"/>
      <c r="B671" s="5"/>
      <c r="C671" s="151"/>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row>
    <row r="672" spans="1:29" hidden="1" x14ac:dyDescent="0.15">
      <c r="A672" s="7"/>
      <c r="B672" s="5"/>
      <c r="C672" s="151"/>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row>
    <row r="673" spans="1:29" hidden="1" x14ac:dyDescent="0.15">
      <c r="A673" s="7"/>
      <c r="B673" s="5"/>
      <c r="C673" s="151"/>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row>
    <row r="674" spans="1:29" hidden="1" x14ac:dyDescent="0.15">
      <c r="A674" s="7"/>
      <c r="B674" s="5"/>
      <c r="C674" s="151"/>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row>
    <row r="675" spans="1:29" hidden="1" x14ac:dyDescent="0.15">
      <c r="A675" s="7"/>
      <c r="B675" s="5"/>
      <c r="C675" s="151"/>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row>
    <row r="676" spans="1:29" hidden="1" x14ac:dyDescent="0.15">
      <c r="A676" s="7"/>
      <c r="B676" s="5"/>
      <c r="C676" s="151"/>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row>
    <row r="677" spans="1:29" hidden="1" x14ac:dyDescent="0.15">
      <c r="A677" s="7"/>
      <c r="B677" s="5"/>
      <c r="C677" s="151"/>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row>
    <row r="678" spans="1:29" hidden="1" x14ac:dyDescent="0.15">
      <c r="A678" s="7"/>
      <c r="B678" s="5"/>
      <c r="C678" s="151"/>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row>
    <row r="679" spans="1:29" hidden="1" x14ac:dyDescent="0.15">
      <c r="A679" s="7"/>
      <c r="B679" s="5"/>
      <c r="C679" s="151"/>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row>
    <row r="680" spans="1:29" hidden="1" x14ac:dyDescent="0.15">
      <c r="A680" s="7"/>
      <c r="B680" s="5"/>
      <c r="C680" s="151"/>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row>
    <row r="681" spans="1:29" hidden="1" x14ac:dyDescent="0.15">
      <c r="A681" s="7"/>
      <c r="B681" s="5"/>
      <c r="C681" s="151"/>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row>
    <row r="682" spans="1:29" hidden="1" x14ac:dyDescent="0.15">
      <c r="A682" s="7"/>
      <c r="B682" s="5"/>
      <c r="C682" s="151"/>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row>
    <row r="683" spans="1:29" hidden="1" x14ac:dyDescent="0.15">
      <c r="A683" s="7"/>
      <c r="B683" s="5"/>
      <c r="C683" s="151"/>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row>
    <row r="684" spans="1:29" hidden="1" x14ac:dyDescent="0.15">
      <c r="A684" s="7"/>
      <c r="B684" s="5"/>
      <c r="C684" s="151"/>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row>
    <row r="685" spans="1:29" hidden="1" x14ac:dyDescent="0.15">
      <c r="A685" s="7"/>
      <c r="B685" s="5"/>
      <c r="C685" s="151"/>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row>
    <row r="686" spans="1:29" hidden="1" x14ac:dyDescent="0.15">
      <c r="A686" s="7"/>
      <c r="B686" s="5"/>
      <c r="C686" s="151"/>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row>
    <row r="687" spans="1:29" hidden="1" x14ac:dyDescent="0.15">
      <c r="A687" s="7"/>
      <c r="B687" s="5"/>
      <c r="C687" s="151"/>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row>
    <row r="688" spans="1:29" hidden="1" x14ac:dyDescent="0.15">
      <c r="A688" s="7"/>
      <c r="B688" s="5"/>
      <c r="C688" s="151"/>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row>
    <row r="689" spans="1:29" hidden="1" x14ac:dyDescent="0.15">
      <c r="A689" s="7"/>
      <c r="B689" s="5"/>
      <c r="C689" s="151"/>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row>
    <row r="690" spans="1:29" hidden="1" x14ac:dyDescent="0.15">
      <c r="A690" s="7"/>
      <c r="B690" s="5"/>
      <c r="C690" s="151"/>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row>
    <row r="691" spans="1:29" hidden="1" x14ac:dyDescent="0.15">
      <c r="A691" s="7"/>
      <c r="B691" s="5"/>
      <c r="C691" s="151"/>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row>
    <row r="692" spans="1:29" hidden="1" x14ac:dyDescent="0.15">
      <c r="A692" s="7"/>
      <c r="B692" s="5"/>
      <c r="C692" s="151"/>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row>
    <row r="693" spans="1:29" hidden="1" x14ac:dyDescent="0.15">
      <c r="A693" s="7"/>
      <c r="B693" s="5"/>
      <c r="C693" s="151"/>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row>
    <row r="694" spans="1:29" hidden="1" x14ac:dyDescent="0.15">
      <c r="A694" s="7"/>
      <c r="B694" s="5"/>
      <c r="C694" s="151"/>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row>
    <row r="695" spans="1:29" hidden="1" x14ac:dyDescent="0.15">
      <c r="A695" s="7"/>
      <c r="B695" s="5"/>
      <c r="C695" s="151"/>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row>
    <row r="696" spans="1:29" hidden="1" x14ac:dyDescent="0.15">
      <c r="A696" s="7"/>
      <c r="B696" s="5"/>
      <c r="C696" s="151"/>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row>
    <row r="697" spans="1:29" hidden="1" x14ac:dyDescent="0.15">
      <c r="A697" s="7"/>
      <c r="B697" s="5"/>
      <c r="C697" s="151"/>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row>
    <row r="698" spans="1:29" hidden="1" x14ac:dyDescent="0.15">
      <c r="A698" s="7"/>
      <c r="B698" s="5"/>
      <c r="C698" s="151"/>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row>
    <row r="699" spans="1:29" hidden="1" x14ac:dyDescent="0.15">
      <c r="A699" s="7"/>
      <c r="B699" s="5"/>
      <c r="C699" s="151"/>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row>
    <row r="700" spans="1:29" hidden="1" x14ac:dyDescent="0.15">
      <c r="A700" s="7"/>
      <c r="B700" s="5"/>
      <c r="C700" s="151"/>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row>
    <row r="701" spans="1:29" hidden="1" x14ac:dyDescent="0.15">
      <c r="A701" s="7"/>
      <c r="B701" s="5"/>
      <c r="C701" s="151"/>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row>
    <row r="702" spans="1:29" hidden="1" x14ac:dyDescent="0.15">
      <c r="A702" s="7"/>
      <c r="B702" s="5"/>
      <c r="C702" s="151"/>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row>
    <row r="703" spans="1:29" hidden="1" x14ac:dyDescent="0.15">
      <c r="A703" s="7"/>
      <c r="B703" s="5"/>
      <c r="C703" s="151"/>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row>
    <row r="704" spans="1:29" hidden="1" x14ac:dyDescent="0.15">
      <c r="A704" s="7"/>
      <c r="B704" s="5"/>
      <c r="C704" s="151"/>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row>
    <row r="705" spans="1:29" hidden="1" x14ac:dyDescent="0.15">
      <c r="A705" s="7"/>
      <c r="B705" s="5"/>
      <c r="C705" s="151"/>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row>
    <row r="706" spans="1:29" hidden="1" x14ac:dyDescent="0.15">
      <c r="A706" s="7"/>
      <c r="B706" s="5"/>
      <c r="C706" s="151"/>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row>
    <row r="707" spans="1:29" hidden="1" x14ac:dyDescent="0.15">
      <c r="A707" s="7"/>
      <c r="B707" s="5"/>
      <c r="C707" s="151"/>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row>
    <row r="708" spans="1:29" hidden="1" x14ac:dyDescent="0.15">
      <c r="A708" s="7"/>
      <c r="B708" s="5"/>
      <c r="C708" s="151"/>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row>
    <row r="709" spans="1:29" hidden="1" x14ac:dyDescent="0.15">
      <c r="A709" s="7"/>
      <c r="B709" s="5"/>
      <c r="C709" s="151"/>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row>
    <row r="710" spans="1:29" hidden="1" x14ac:dyDescent="0.15">
      <c r="A710" s="7"/>
      <c r="B710" s="5"/>
      <c r="C710" s="151"/>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row>
    <row r="711" spans="1:29" hidden="1" x14ac:dyDescent="0.15">
      <c r="A711" s="7"/>
      <c r="B711" s="5"/>
      <c r="C711" s="151"/>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row>
    <row r="712" spans="1:29" hidden="1" x14ac:dyDescent="0.15">
      <c r="A712" s="7"/>
      <c r="B712" s="5"/>
      <c r="C712" s="151"/>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row>
    <row r="713" spans="1:29" hidden="1" x14ac:dyDescent="0.15">
      <c r="A713" s="7"/>
      <c r="B713" s="5"/>
      <c r="C713" s="151"/>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row>
    <row r="714" spans="1:29" hidden="1" x14ac:dyDescent="0.15">
      <c r="A714" s="7"/>
      <c r="B714" s="5"/>
      <c r="C714" s="151"/>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row>
    <row r="715" spans="1:29" hidden="1" x14ac:dyDescent="0.15">
      <c r="A715" s="7"/>
      <c r="B715" s="5"/>
      <c r="C715" s="151"/>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row>
    <row r="716" spans="1:29" hidden="1" x14ac:dyDescent="0.15">
      <c r="A716" s="7"/>
      <c r="B716" s="5"/>
      <c r="C716" s="151"/>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row>
    <row r="717" spans="1:29" hidden="1" x14ac:dyDescent="0.15">
      <c r="A717" s="7"/>
      <c r="B717" s="5"/>
      <c r="C717" s="151"/>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row>
    <row r="718" spans="1:29" hidden="1" x14ac:dyDescent="0.15">
      <c r="A718" s="7"/>
      <c r="B718" s="5"/>
      <c r="C718" s="151"/>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row>
    <row r="719" spans="1:29" hidden="1" x14ac:dyDescent="0.15">
      <c r="A719" s="7"/>
      <c r="B719" s="5"/>
      <c r="C719" s="151"/>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row>
    <row r="720" spans="1:29" hidden="1" x14ac:dyDescent="0.15">
      <c r="A720" s="7"/>
      <c r="B720" s="5"/>
      <c r="C720" s="151"/>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row>
    <row r="721" spans="1:29" hidden="1" x14ac:dyDescent="0.15">
      <c r="A721" s="7"/>
      <c r="B721" s="5"/>
      <c r="C721" s="151"/>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row>
    <row r="722" spans="1:29" hidden="1" x14ac:dyDescent="0.15">
      <c r="A722" s="7"/>
      <c r="B722" s="5"/>
      <c r="C722" s="151"/>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row>
    <row r="723" spans="1:29" hidden="1" x14ac:dyDescent="0.15">
      <c r="A723" s="7"/>
      <c r="B723" s="5"/>
      <c r="C723" s="151"/>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row>
    <row r="724" spans="1:29" hidden="1" x14ac:dyDescent="0.15">
      <c r="A724" s="7"/>
      <c r="B724" s="5"/>
      <c r="C724" s="151"/>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row>
    <row r="725" spans="1:29" hidden="1" x14ac:dyDescent="0.15">
      <c r="A725" s="7"/>
      <c r="B725" s="5"/>
      <c r="C725" s="151"/>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row>
    <row r="726" spans="1:29" hidden="1" x14ac:dyDescent="0.15">
      <c r="A726" s="7"/>
      <c r="B726" s="5"/>
      <c r="C726" s="151"/>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row>
    <row r="727" spans="1:29" hidden="1" x14ac:dyDescent="0.15">
      <c r="A727" s="7"/>
      <c r="B727" s="5"/>
      <c r="C727" s="151"/>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row>
    <row r="728" spans="1:29" hidden="1" x14ac:dyDescent="0.15">
      <c r="A728" s="7"/>
      <c r="B728" s="5"/>
      <c r="C728" s="151"/>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row>
    <row r="729" spans="1:29" hidden="1" x14ac:dyDescent="0.15">
      <c r="A729" s="7"/>
      <c r="B729" s="5"/>
      <c r="C729" s="151"/>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row>
    <row r="730" spans="1:29" hidden="1" x14ac:dyDescent="0.15">
      <c r="A730" s="7"/>
      <c r="B730" s="5"/>
      <c r="C730" s="151"/>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row>
    <row r="731" spans="1:29" hidden="1" x14ac:dyDescent="0.15">
      <c r="A731" s="7"/>
      <c r="B731" s="5"/>
      <c r="C731" s="151"/>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row>
    <row r="732" spans="1:29" hidden="1" x14ac:dyDescent="0.15">
      <c r="A732" s="7"/>
      <c r="B732" s="5"/>
      <c r="C732" s="151"/>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row>
    <row r="733" spans="1:29" hidden="1" x14ac:dyDescent="0.15">
      <c r="A733" s="7"/>
      <c r="B733" s="5"/>
      <c r="C733" s="151"/>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row>
    <row r="734" spans="1:29" hidden="1" x14ac:dyDescent="0.15">
      <c r="A734" s="7"/>
      <c r="B734" s="5"/>
      <c r="C734" s="151"/>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row>
    <row r="735" spans="1:29" hidden="1" x14ac:dyDescent="0.15">
      <c r="A735" s="7"/>
      <c r="B735" s="5"/>
      <c r="C735" s="151"/>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row>
    <row r="736" spans="1:29" hidden="1" x14ac:dyDescent="0.15">
      <c r="A736" s="7"/>
      <c r="B736" s="5"/>
      <c r="C736" s="151"/>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row>
    <row r="737" spans="1:29" hidden="1" x14ac:dyDescent="0.15">
      <c r="A737" s="7"/>
      <c r="B737" s="5"/>
      <c r="C737" s="151"/>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row>
    <row r="738" spans="1:29" hidden="1" x14ac:dyDescent="0.15">
      <c r="A738" s="7"/>
      <c r="B738" s="5"/>
      <c r="C738" s="151"/>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row>
    <row r="739" spans="1:29" hidden="1" x14ac:dyDescent="0.15">
      <c r="A739" s="7"/>
      <c r="B739" s="5"/>
      <c r="C739" s="151"/>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row>
    <row r="740" spans="1:29" hidden="1" x14ac:dyDescent="0.15">
      <c r="A740" s="7"/>
      <c r="B740" s="5"/>
      <c r="C740" s="151"/>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row>
    <row r="741" spans="1:29" hidden="1" x14ac:dyDescent="0.15">
      <c r="A741" s="7"/>
      <c r="B741" s="5"/>
      <c r="C741" s="151"/>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row>
    <row r="742" spans="1:29" hidden="1" x14ac:dyDescent="0.15">
      <c r="A742" s="7"/>
      <c r="B742" s="5"/>
      <c r="C742" s="151"/>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row>
    <row r="743" spans="1:29" hidden="1" x14ac:dyDescent="0.15">
      <c r="A743" s="7"/>
      <c r="B743" s="5"/>
      <c r="C743" s="151"/>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row>
    <row r="744" spans="1:29" hidden="1" x14ac:dyDescent="0.15">
      <c r="A744" s="7"/>
      <c r="B744" s="5"/>
      <c r="C744" s="151"/>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row>
    <row r="745" spans="1:29" hidden="1" x14ac:dyDescent="0.15">
      <c r="A745" s="7"/>
      <c r="B745" s="5"/>
      <c r="C745" s="151"/>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row>
    <row r="746" spans="1:29" hidden="1" x14ac:dyDescent="0.15">
      <c r="A746" s="7"/>
      <c r="B746" s="5"/>
      <c r="C746" s="151"/>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row>
    <row r="747" spans="1:29" hidden="1" x14ac:dyDescent="0.15">
      <c r="A747" s="7"/>
      <c r="B747" s="5"/>
      <c r="C747" s="151"/>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row>
    <row r="748" spans="1:29" hidden="1" x14ac:dyDescent="0.15">
      <c r="A748" s="7"/>
      <c r="B748" s="5"/>
      <c r="C748" s="151"/>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row>
    <row r="749" spans="1:29" hidden="1" x14ac:dyDescent="0.15">
      <c r="A749" s="7"/>
      <c r="B749" s="5"/>
      <c r="C749" s="151"/>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row>
    <row r="750" spans="1:29" hidden="1" x14ac:dyDescent="0.15">
      <c r="A750" s="7"/>
      <c r="B750" s="5"/>
      <c r="C750" s="151"/>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row>
    <row r="751" spans="1:29" hidden="1" x14ac:dyDescent="0.15">
      <c r="A751" s="7"/>
      <c r="B751" s="5"/>
      <c r="C751" s="151"/>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row>
    <row r="752" spans="1:29" hidden="1" x14ac:dyDescent="0.15">
      <c r="A752" s="7"/>
      <c r="B752" s="5"/>
      <c r="C752" s="151"/>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row>
    <row r="753" spans="1:29" hidden="1" x14ac:dyDescent="0.15">
      <c r="A753" s="7"/>
      <c r="B753" s="5"/>
      <c r="C753" s="151"/>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row>
    <row r="754" spans="1:29" hidden="1" x14ac:dyDescent="0.15">
      <c r="A754" s="7"/>
      <c r="B754" s="5"/>
      <c r="C754" s="151"/>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row>
    <row r="755" spans="1:29" hidden="1" x14ac:dyDescent="0.15">
      <c r="A755" s="7"/>
      <c r="B755" s="5"/>
      <c r="C755" s="151"/>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row>
    <row r="756" spans="1:29" hidden="1" x14ac:dyDescent="0.15">
      <c r="A756" s="7"/>
      <c r="B756" s="5"/>
      <c r="C756" s="151"/>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row>
    <row r="757" spans="1:29" hidden="1" x14ac:dyDescent="0.15">
      <c r="A757" s="7"/>
      <c r="B757" s="5"/>
      <c r="C757" s="151"/>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row>
    <row r="758" spans="1:29" hidden="1" x14ac:dyDescent="0.15">
      <c r="A758" s="7"/>
      <c r="B758" s="5"/>
      <c r="C758" s="151"/>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row>
    <row r="759" spans="1:29" hidden="1" x14ac:dyDescent="0.15">
      <c r="A759" s="7"/>
      <c r="B759" s="5"/>
      <c r="C759" s="151"/>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row>
    <row r="760" spans="1:29" hidden="1" x14ac:dyDescent="0.15">
      <c r="A760" s="7"/>
      <c r="B760" s="5"/>
      <c r="C760" s="151"/>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row>
    <row r="761" spans="1:29" hidden="1" x14ac:dyDescent="0.15">
      <c r="A761" s="7"/>
      <c r="B761" s="5"/>
      <c r="C761" s="151"/>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row>
    <row r="762" spans="1:29" hidden="1" x14ac:dyDescent="0.15">
      <c r="A762" s="7"/>
      <c r="B762" s="5"/>
      <c r="C762" s="151"/>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row>
    <row r="763" spans="1:29" hidden="1" x14ac:dyDescent="0.15">
      <c r="A763" s="7"/>
      <c r="B763" s="5"/>
      <c r="C763" s="151"/>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row>
    <row r="764" spans="1:29" hidden="1" x14ac:dyDescent="0.15">
      <c r="A764" s="7"/>
      <c r="B764" s="5"/>
      <c r="C764" s="151"/>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row>
    <row r="765" spans="1:29" hidden="1" x14ac:dyDescent="0.15">
      <c r="A765" s="7"/>
      <c r="B765" s="5"/>
      <c r="C765" s="151"/>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row>
    <row r="766" spans="1:29" hidden="1" x14ac:dyDescent="0.15">
      <c r="A766" s="7"/>
      <c r="B766" s="5"/>
      <c r="C766" s="151"/>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row>
    <row r="767" spans="1:29" hidden="1" x14ac:dyDescent="0.15">
      <c r="A767" s="7"/>
      <c r="B767" s="5"/>
      <c r="C767" s="151"/>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row>
    <row r="768" spans="1:29" hidden="1" x14ac:dyDescent="0.15">
      <c r="A768" s="7"/>
      <c r="B768" s="5"/>
      <c r="C768" s="151"/>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row>
    <row r="769" spans="1:29" hidden="1" x14ac:dyDescent="0.15">
      <c r="A769" s="7"/>
      <c r="B769" s="5"/>
      <c r="C769" s="151"/>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row>
    <row r="770" spans="1:29" hidden="1" x14ac:dyDescent="0.15">
      <c r="A770" s="7"/>
      <c r="B770" s="5"/>
      <c r="C770" s="151"/>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row>
    <row r="771" spans="1:29" hidden="1" x14ac:dyDescent="0.15">
      <c r="A771" s="7"/>
      <c r="B771" s="5"/>
      <c r="C771" s="151"/>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row>
    <row r="772" spans="1:29" hidden="1" x14ac:dyDescent="0.15">
      <c r="A772" s="7"/>
      <c r="B772" s="5"/>
      <c r="C772" s="151"/>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row>
    <row r="773" spans="1:29" hidden="1" x14ac:dyDescent="0.15">
      <c r="A773" s="7"/>
      <c r="B773" s="5"/>
      <c r="C773" s="151"/>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row>
    <row r="774" spans="1:29" hidden="1" x14ac:dyDescent="0.15">
      <c r="A774" s="7"/>
      <c r="B774" s="5"/>
      <c r="C774" s="151"/>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row>
    <row r="775" spans="1:29" hidden="1" x14ac:dyDescent="0.15">
      <c r="A775" s="7"/>
      <c r="B775" s="5"/>
      <c r="C775" s="151"/>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row>
    <row r="776" spans="1:29" hidden="1" x14ac:dyDescent="0.15">
      <c r="A776" s="7"/>
      <c r="B776" s="5"/>
      <c r="C776" s="151"/>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row>
    <row r="777" spans="1:29" hidden="1" x14ac:dyDescent="0.15">
      <c r="A777" s="7"/>
      <c r="B777" s="5"/>
      <c r="C777" s="151"/>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row>
    <row r="778" spans="1:29" hidden="1" x14ac:dyDescent="0.15">
      <c r="A778" s="7"/>
      <c r="B778" s="5"/>
      <c r="C778" s="151"/>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row>
    <row r="779" spans="1:29" hidden="1" x14ac:dyDescent="0.15">
      <c r="A779" s="7"/>
      <c r="B779" s="5"/>
      <c r="C779" s="151"/>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row>
    <row r="780" spans="1:29" hidden="1" x14ac:dyDescent="0.15">
      <c r="A780" s="7"/>
      <c r="B780" s="5"/>
      <c r="C780" s="151"/>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row>
    <row r="781" spans="1:29" hidden="1" x14ac:dyDescent="0.15">
      <c r="A781" s="7"/>
      <c r="B781" s="5"/>
      <c r="C781" s="151"/>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row>
    <row r="782" spans="1:29" hidden="1" x14ac:dyDescent="0.15">
      <c r="A782" s="7"/>
      <c r="B782" s="5"/>
      <c r="C782" s="151"/>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row>
    <row r="783" spans="1:29" hidden="1" x14ac:dyDescent="0.15">
      <c r="A783" s="7"/>
      <c r="B783" s="5"/>
      <c r="C783" s="151"/>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row>
    <row r="784" spans="1:29" hidden="1" x14ac:dyDescent="0.15">
      <c r="A784" s="7"/>
      <c r="B784" s="5"/>
      <c r="C784" s="151"/>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row>
    <row r="785" spans="1:29" hidden="1" x14ac:dyDescent="0.15">
      <c r="A785" s="7"/>
      <c r="B785" s="5"/>
      <c r="C785" s="151"/>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row>
    <row r="786" spans="1:29" hidden="1" x14ac:dyDescent="0.15">
      <c r="A786" s="7"/>
      <c r="B786" s="5"/>
      <c r="C786" s="151"/>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row>
    <row r="787" spans="1:29" hidden="1" x14ac:dyDescent="0.15">
      <c r="A787" s="7"/>
      <c r="B787" s="5"/>
      <c r="C787" s="151"/>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row>
    <row r="788" spans="1:29" hidden="1" x14ac:dyDescent="0.15">
      <c r="A788" s="7"/>
      <c r="B788" s="5"/>
      <c r="C788" s="151"/>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row>
    <row r="789" spans="1:29" hidden="1" x14ac:dyDescent="0.15">
      <c r="A789" s="7"/>
      <c r="B789" s="5"/>
      <c r="C789" s="151"/>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row>
    <row r="790" spans="1:29" hidden="1" x14ac:dyDescent="0.15">
      <c r="A790" s="7"/>
      <c r="B790" s="5"/>
      <c r="C790" s="151"/>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row>
    <row r="791" spans="1:29" hidden="1" x14ac:dyDescent="0.15">
      <c r="A791" s="7"/>
      <c r="B791" s="5"/>
      <c r="C791" s="151"/>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row>
    <row r="792" spans="1:29" hidden="1" x14ac:dyDescent="0.15">
      <c r="A792" s="7"/>
      <c r="B792" s="5"/>
      <c r="C792" s="151"/>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row>
    <row r="793" spans="1:29" hidden="1" x14ac:dyDescent="0.15">
      <c r="A793" s="7"/>
      <c r="B793" s="5"/>
      <c r="C793" s="151"/>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row>
    <row r="794" spans="1:29" hidden="1" x14ac:dyDescent="0.15">
      <c r="A794" s="7"/>
      <c r="B794" s="5"/>
      <c r="C794" s="151"/>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row>
    <row r="795" spans="1:29" hidden="1" x14ac:dyDescent="0.15">
      <c r="A795" s="7"/>
      <c r="B795" s="5"/>
      <c r="C795" s="151"/>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row>
    <row r="796" spans="1:29" hidden="1" x14ac:dyDescent="0.15">
      <c r="A796" s="7"/>
      <c r="B796" s="5"/>
      <c r="C796" s="151"/>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row>
    <row r="797" spans="1:29" hidden="1" x14ac:dyDescent="0.15">
      <c r="A797" s="7"/>
      <c r="B797" s="5"/>
      <c r="C797" s="151"/>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row>
    <row r="798" spans="1:29" hidden="1" x14ac:dyDescent="0.15">
      <c r="A798" s="7"/>
      <c r="B798" s="5"/>
      <c r="C798" s="151"/>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row>
    <row r="799" spans="1:29" hidden="1" x14ac:dyDescent="0.15">
      <c r="A799" s="7"/>
      <c r="B799" s="5"/>
      <c r="C799" s="151"/>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row>
    <row r="800" spans="1:29" hidden="1" x14ac:dyDescent="0.15">
      <c r="A800" s="7"/>
      <c r="B800" s="5"/>
      <c r="C800" s="151"/>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row>
    <row r="801" spans="1:29" hidden="1" x14ac:dyDescent="0.15">
      <c r="A801" s="7"/>
      <c r="B801" s="5"/>
      <c r="C801" s="151"/>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row>
    <row r="802" spans="1:29" hidden="1" x14ac:dyDescent="0.15">
      <c r="A802" s="7"/>
      <c r="B802" s="5"/>
      <c r="C802" s="151"/>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row>
    <row r="803" spans="1:29" hidden="1" x14ac:dyDescent="0.15">
      <c r="A803" s="7"/>
      <c r="B803" s="5"/>
      <c r="C803" s="151"/>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row>
    <row r="804" spans="1:29" hidden="1" x14ac:dyDescent="0.15">
      <c r="A804" s="7"/>
      <c r="B804" s="5"/>
      <c r="C804" s="151"/>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row>
    <row r="805" spans="1:29" hidden="1" x14ac:dyDescent="0.15">
      <c r="A805" s="7"/>
      <c r="B805" s="5"/>
      <c r="C805" s="151"/>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row>
    <row r="806" spans="1:29" hidden="1" x14ac:dyDescent="0.15">
      <c r="A806" s="7"/>
      <c r="B806" s="5"/>
      <c r="C806" s="151"/>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row>
    <row r="807" spans="1:29" hidden="1" x14ac:dyDescent="0.15">
      <c r="A807" s="7"/>
      <c r="B807" s="5"/>
      <c r="C807" s="151"/>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row>
    <row r="808" spans="1:29" hidden="1" x14ac:dyDescent="0.15">
      <c r="A808" s="7"/>
      <c r="B808" s="5"/>
      <c r="C808" s="151"/>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row>
    <row r="809" spans="1:29" hidden="1" x14ac:dyDescent="0.15">
      <c r="A809" s="7"/>
      <c r="B809" s="5"/>
      <c r="C809" s="151"/>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row>
    <row r="810" spans="1:29" hidden="1" x14ac:dyDescent="0.15">
      <c r="A810" s="7"/>
      <c r="B810" s="5"/>
      <c r="C810" s="151"/>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row>
    <row r="811" spans="1:29" hidden="1" x14ac:dyDescent="0.15">
      <c r="A811" s="7"/>
      <c r="B811" s="5"/>
      <c r="C811" s="151"/>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row>
    <row r="812" spans="1:29" hidden="1" x14ac:dyDescent="0.15">
      <c r="A812" s="7"/>
      <c r="B812" s="5"/>
      <c r="C812" s="151"/>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row>
    <row r="813" spans="1:29" hidden="1" x14ac:dyDescent="0.15">
      <c r="A813" s="7"/>
      <c r="B813" s="5"/>
      <c r="C813" s="151"/>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row>
    <row r="814" spans="1:29" hidden="1" x14ac:dyDescent="0.15">
      <c r="A814" s="7"/>
      <c r="B814" s="5"/>
      <c r="C814" s="151"/>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row>
    <row r="815" spans="1:29" hidden="1" x14ac:dyDescent="0.15">
      <c r="A815" s="7"/>
      <c r="B815" s="5"/>
      <c r="C815" s="151"/>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row>
    <row r="816" spans="1:29" hidden="1" x14ac:dyDescent="0.15">
      <c r="A816" s="7"/>
      <c r="B816" s="5"/>
      <c r="C816" s="151"/>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row>
    <row r="817" spans="1:29" hidden="1" x14ac:dyDescent="0.15">
      <c r="A817" s="7"/>
      <c r="B817" s="5"/>
      <c r="C817" s="151"/>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row>
    <row r="818" spans="1:29" hidden="1" x14ac:dyDescent="0.15">
      <c r="A818" s="7"/>
      <c r="B818" s="5"/>
      <c r="C818" s="151"/>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row>
    <row r="819" spans="1:29" hidden="1" x14ac:dyDescent="0.15">
      <c r="A819" s="7"/>
      <c r="B819" s="5"/>
      <c r="C819" s="151"/>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row>
    <row r="820" spans="1:29" hidden="1" x14ac:dyDescent="0.15">
      <c r="A820" s="7"/>
      <c r="B820" s="5"/>
      <c r="C820" s="151"/>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row>
    <row r="821" spans="1:29" hidden="1" x14ac:dyDescent="0.15">
      <c r="A821" s="7"/>
      <c r="B821" s="5"/>
      <c r="C821" s="151"/>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row>
    <row r="822" spans="1:29" hidden="1" x14ac:dyDescent="0.15">
      <c r="A822" s="7"/>
      <c r="B822" s="5"/>
      <c r="C822" s="151"/>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row>
    <row r="823" spans="1:29" hidden="1" x14ac:dyDescent="0.15">
      <c r="A823" s="7"/>
      <c r="B823" s="5"/>
      <c r="C823" s="151"/>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row>
    <row r="824" spans="1:29" hidden="1" x14ac:dyDescent="0.15">
      <c r="A824" s="7"/>
      <c r="B824" s="5"/>
      <c r="C824" s="151"/>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row>
    <row r="825" spans="1:29" hidden="1" x14ac:dyDescent="0.15">
      <c r="A825" s="7"/>
      <c r="B825" s="5"/>
      <c r="C825" s="151"/>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row>
    <row r="826" spans="1:29" hidden="1" x14ac:dyDescent="0.15">
      <c r="A826" s="7"/>
      <c r="B826" s="5"/>
      <c r="C826" s="151"/>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row>
    <row r="827" spans="1:29" hidden="1" x14ac:dyDescent="0.15">
      <c r="A827" s="7"/>
      <c r="B827" s="5"/>
      <c r="C827" s="151"/>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row>
    <row r="828" spans="1:29" hidden="1" x14ac:dyDescent="0.15">
      <c r="A828" s="7"/>
      <c r="B828" s="5"/>
      <c r="C828" s="151"/>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row>
    <row r="829" spans="1:29" hidden="1" x14ac:dyDescent="0.15">
      <c r="A829" s="7"/>
      <c r="B829" s="5"/>
      <c r="C829" s="151"/>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row>
    <row r="830" spans="1:29" hidden="1" x14ac:dyDescent="0.15">
      <c r="A830" s="7"/>
      <c r="B830" s="5"/>
      <c r="C830" s="151"/>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row>
    <row r="831" spans="1:29" hidden="1" x14ac:dyDescent="0.15">
      <c r="A831" s="7"/>
      <c r="B831" s="5"/>
      <c r="C831" s="151"/>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row>
    <row r="832" spans="1:29" hidden="1" x14ac:dyDescent="0.15">
      <c r="A832" s="7"/>
      <c r="B832" s="5"/>
      <c r="C832" s="151"/>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row>
    <row r="833" spans="1:29" hidden="1" x14ac:dyDescent="0.15">
      <c r="A833" s="7"/>
      <c r="B833" s="5"/>
      <c r="C833" s="151"/>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row>
    <row r="834" spans="1:29" hidden="1" x14ac:dyDescent="0.15">
      <c r="A834" s="7"/>
      <c r="B834" s="5"/>
      <c r="C834" s="151"/>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row>
    <row r="835" spans="1:29" hidden="1" x14ac:dyDescent="0.15">
      <c r="A835" s="7"/>
      <c r="B835" s="5"/>
      <c r="C835" s="151"/>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row>
    <row r="836" spans="1:29" hidden="1" x14ac:dyDescent="0.15">
      <c r="A836" s="7"/>
      <c r="B836" s="5"/>
      <c r="C836" s="151"/>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row>
    <row r="837" spans="1:29" hidden="1" x14ac:dyDescent="0.15">
      <c r="A837" s="7"/>
      <c r="B837" s="5"/>
      <c r="C837" s="151"/>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row>
    <row r="838" spans="1:29" hidden="1" x14ac:dyDescent="0.15">
      <c r="A838" s="7"/>
      <c r="B838" s="5"/>
      <c r="C838" s="151"/>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row>
    <row r="839" spans="1:29" hidden="1" x14ac:dyDescent="0.15">
      <c r="A839" s="7"/>
      <c r="B839" s="5"/>
      <c r="C839" s="151"/>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row>
    <row r="840" spans="1:29" hidden="1" x14ac:dyDescent="0.15">
      <c r="A840" s="7"/>
      <c r="B840" s="5"/>
      <c r="C840" s="151"/>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row>
    <row r="841" spans="1:29" hidden="1" x14ac:dyDescent="0.15">
      <c r="A841" s="7"/>
      <c r="B841" s="5"/>
      <c r="C841" s="151"/>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row>
    <row r="842" spans="1:29" hidden="1" x14ac:dyDescent="0.15">
      <c r="A842" s="7"/>
      <c r="B842" s="5"/>
      <c r="C842" s="151"/>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row>
    <row r="843" spans="1:29" hidden="1" x14ac:dyDescent="0.15">
      <c r="A843" s="7"/>
      <c r="B843" s="5"/>
      <c r="C843" s="151"/>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row>
    <row r="844" spans="1:29" hidden="1" x14ac:dyDescent="0.15">
      <c r="A844" s="7"/>
      <c r="B844" s="5"/>
      <c r="C844" s="151"/>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row>
    <row r="845" spans="1:29" hidden="1" x14ac:dyDescent="0.15">
      <c r="A845" s="7"/>
      <c r="B845" s="5"/>
      <c r="C845" s="151"/>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row>
    <row r="846" spans="1:29" hidden="1" x14ac:dyDescent="0.15">
      <c r="A846" s="7"/>
      <c r="B846" s="5"/>
      <c r="C846" s="151"/>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row>
    <row r="847" spans="1:29" hidden="1" x14ac:dyDescent="0.15">
      <c r="A847" s="7"/>
      <c r="B847" s="5"/>
      <c r="C847" s="151"/>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row>
    <row r="848" spans="1:29" hidden="1" x14ac:dyDescent="0.15">
      <c r="A848" s="7"/>
      <c r="B848" s="5"/>
      <c r="C848" s="151"/>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row>
    <row r="849" spans="1:29" hidden="1" x14ac:dyDescent="0.15">
      <c r="A849" s="7"/>
      <c r="B849" s="5"/>
      <c r="C849" s="151"/>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row>
    <row r="850" spans="1:29" hidden="1" x14ac:dyDescent="0.15">
      <c r="A850" s="7"/>
      <c r="B850" s="5"/>
      <c r="C850" s="151"/>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row>
    <row r="851" spans="1:29" hidden="1" x14ac:dyDescent="0.15">
      <c r="A851" s="7"/>
      <c r="B851" s="5"/>
      <c r="C851" s="151"/>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row>
    <row r="852" spans="1:29" hidden="1" x14ac:dyDescent="0.15">
      <c r="A852" s="7"/>
      <c r="B852" s="5"/>
      <c r="C852" s="151"/>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row>
    <row r="853" spans="1:29" hidden="1" x14ac:dyDescent="0.15">
      <c r="A853" s="7"/>
      <c r="B853" s="5"/>
      <c r="C853" s="151"/>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row>
    <row r="854" spans="1:29" hidden="1" x14ac:dyDescent="0.15">
      <c r="A854" s="7"/>
      <c r="B854" s="5"/>
      <c r="C854" s="151"/>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row>
    <row r="855" spans="1:29" hidden="1" x14ac:dyDescent="0.15">
      <c r="A855" s="7"/>
      <c r="B855" s="5"/>
      <c r="C855" s="151"/>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row>
    <row r="856" spans="1:29" hidden="1" x14ac:dyDescent="0.15">
      <c r="A856" s="7"/>
      <c r="B856" s="5"/>
      <c r="C856" s="151"/>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row>
    <row r="857" spans="1:29" hidden="1" x14ac:dyDescent="0.15">
      <c r="A857" s="7"/>
      <c r="B857" s="5"/>
      <c r="C857" s="151"/>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row>
    <row r="858" spans="1:29" hidden="1" x14ac:dyDescent="0.15">
      <c r="A858" s="7"/>
      <c r="B858" s="5"/>
      <c r="C858" s="151"/>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row>
    <row r="859" spans="1:29" hidden="1" x14ac:dyDescent="0.15">
      <c r="A859" s="7"/>
      <c r="B859" s="5"/>
      <c r="C859" s="151"/>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row>
    <row r="860" spans="1:29" hidden="1" x14ac:dyDescent="0.15">
      <c r="A860" s="7"/>
      <c r="B860" s="5"/>
      <c r="C860" s="151"/>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row>
    <row r="861" spans="1:29" hidden="1" x14ac:dyDescent="0.15">
      <c r="A861" s="7"/>
      <c r="B861" s="5"/>
      <c r="C861" s="151"/>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row>
    <row r="862" spans="1:29" hidden="1" x14ac:dyDescent="0.15">
      <c r="A862" s="7"/>
      <c r="B862" s="5"/>
      <c r="C862" s="151"/>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row>
    <row r="863" spans="1:29" hidden="1" x14ac:dyDescent="0.15">
      <c r="A863" s="7"/>
      <c r="B863" s="5"/>
      <c r="C863" s="151"/>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row>
    <row r="864" spans="1:29" hidden="1" x14ac:dyDescent="0.15">
      <c r="A864" s="7"/>
      <c r="B864" s="5"/>
      <c r="C864" s="151"/>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row>
    <row r="865" spans="1:29" hidden="1" x14ac:dyDescent="0.15">
      <c r="A865" s="7"/>
      <c r="B865" s="5"/>
      <c r="C865" s="151"/>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row>
    <row r="866" spans="1:29" hidden="1" x14ac:dyDescent="0.15">
      <c r="A866" s="7"/>
      <c r="B866" s="5"/>
      <c r="C866" s="151"/>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row>
    <row r="867" spans="1:29" hidden="1" x14ac:dyDescent="0.15">
      <c r="A867" s="7"/>
      <c r="B867" s="5"/>
      <c r="C867" s="151"/>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row>
    <row r="868" spans="1:29" hidden="1" x14ac:dyDescent="0.15">
      <c r="A868" s="7"/>
      <c r="B868" s="5"/>
      <c r="C868" s="151"/>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row>
    <row r="869" spans="1:29" hidden="1" x14ac:dyDescent="0.15">
      <c r="A869" s="7"/>
      <c r="B869" s="5"/>
      <c r="C869" s="151"/>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row>
    <row r="870" spans="1:29" hidden="1" x14ac:dyDescent="0.15">
      <c r="A870" s="7"/>
      <c r="B870" s="5"/>
      <c r="C870" s="151"/>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row>
    <row r="871" spans="1:29" hidden="1" x14ac:dyDescent="0.15">
      <c r="A871" s="7"/>
      <c r="B871" s="5"/>
      <c r="C871" s="151"/>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row>
    <row r="872" spans="1:29" hidden="1" x14ac:dyDescent="0.15">
      <c r="A872" s="7"/>
      <c r="B872" s="5"/>
      <c r="C872" s="151"/>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row>
    <row r="873" spans="1:29" hidden="1" x14ac:dyDescent="0.15">
      <c r="A873" s="7"/>
      <c r="B873" s="5"/>
      <c r="C873" s="151"/>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row>
    <row r="874" spans="1:29" hidden="1" x14ac:dyDescent="0.15">
      <c r="A874" s="7"/>
      <c r="B874" s="5"/>
      <c r="C874" s="151"/>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row>
    <row r="875" spans="1:29" hidden="1" x14ac:dyDescent="0.15">
      <c r="A875" s="7"/>
      <c r="B875" s="5"/>
      <c r="C875" s="151"/>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row>
    <row r="876" spans="1:29" hidden="1" x14ac:dyDescent="0.15">
      <c r="A876" s="7"/>
      <c r="B876" s="5"/>
      <c r="C876" s="151"/>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row>
    <row r="877" spans="1:29" hidden="1" x14ac:dyDescent="0.15">
      <c r="A877" s="7"/>
      <c r="B877" s="5"/>
      <c r="C877" s="151"/>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row>
    <row r="878" spans="1:29" hidden="1" x14ac:dyDescent="0.15">
      <c r="A878" s="7"/>
      <c r="B878" s="5"/>
      <c r="C878" s="151"/>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row>
    <row r="879" spans="1:29" hidden="1" x14ac:dyDescent="0.15">
      <c r="A879" s="7"/>
      <c r="B879" s="5"/>
      <c r="C879" s="151"/>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row>
    <row r="880" spans="1:29" hidden="1" x14ac:dyDescent="0.15">
      <c r="A880" s="7"/>
      <c r="B880" s="5"/>
      <c r="C880" s="151"/>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row>
    <row r="881" spans="1:29" hidden="1" x14ac:dyDescent="0.15">
      <c r="A881" s="7"/>
      <c r="B881" s="5"/>
      <c r="C881" s="151"/>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row>
    <row r="882" spans="1:29" hidden="1" x14ac:dyDescent="0.15">
      <c r="A882" s="7"/>
      <c r="B882" s="5"/>
      <c r="C882" s="151"/>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row>
    <row r="883" spans="1:29" hidden="1" x14ac:dyDescent="0.15">
      <c r="A883" s="7"/>
      <c r="B883" s="5"/>
      <c r="C883" s="151"/>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row>
    <row r="884" spans="1:29" hidden="1" x14ac:dyDescent="0.15">
      <c r="A884" s="7"/>
      <c r="B884" s="5"/>
      <c r="C884" s="151"/>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row>
    <row r="885" spans="1:29" hidden="1" x14ac:dyDescent="0.15">
      <c r="A885" s="7"/>
      <c r="B885" s="5"/>
      <c r="C885" s="151"/>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row>
    <row r="886" spans="1:29" hidden="1" x14ac:dyDescent="0.15">
      <c r="A886" s="7"/>
      <c r="B886" s="5"/>
      <c r="C886" s="151"/>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row>
    <row r="887" spans="1:29" hidden="1" x14ac:dyDescent="0.15">
      <c r="A887" s="7"/>
      <c r="B887" s="5"/>
      <c r="C887" s="151"/>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row>
    <row r="888" spans="1:29" hidden="1" x14ac:dyDescent="0.15">
      <c r="A888" s="7"/>
      <c r="B888" s="5"/>
      <c r="C888" s="151"/>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row>
    <row r="889" spans="1:29" hidden="1" x14ac:dyDescent="0.15">
      <c r="A889" s="7"/>
      <c r="B889" s="5"/>
      <c r="C889" s="151"/>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row>
    <row r="890" spans="1:29" hidden="1" x14ac:dyDescent="0.15">
      <c r="A890" s="7"/>
      <c r="B890" s="5"/>
      <c r="C890" s="151"/>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row>
    <row r="891" spans="1:29" hidden="1" x14ac:dyDescent="0.15">
      <c r="A891" s="7"/>
      <c r="B891" s="5"/>
      <c r="C891" s="151"/>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row>
    <row r="892" spans="1:29" hidden="1" x14ac:dyDescent="0.15">
      <c r="A892" s="7"/>
      <c r="B892" s="5"/>
      <c r="C892" s="151"/>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row>
    <row r="893" spans="1:29" hidden="1" x14ac:dyDescent="0.15">
      <c r="A893" s="7"/>
      <c r="B893" s="5"/>
      <c r="C893" s="151"/>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row>
    <row r="894" spans="1:29" hidden="1" x14ac:dyDescent="0.15">
      <c r="A894" s="7"/>
      <c r="B894" s="5"/>
      <c r="C894" s="151"/>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row>
    <row r="895" spans="1:29" hidden="1" x14ac:dyDescent="0.15">
      <c r="A895" s="7"/>
      <c r="B895" s="5"/>
      <c r="C895" s="151"/>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row>
    <row r="896" spans="1:29" hidden="1" x14ac:dyDescent="0.15">
      <c r="A896" s="7"/>
      <c r="B896" s="5"/>
      <c r="C896" s="151"/>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row>
    <row r="897" spans="1:29" hidden="1" x14ac:dyDescent="0.15">
      <c r="A897" s="7"/>
      <c r="B897" s="5"/>
      <c r="C897" s="151"/>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row>
    <row r="898" spans="1:29" hidden="1" x14ac:dyDescent="0.15">
      <c r="A898" s="7"/>
      <c r="B898" s="5"/>
      <c r="C898" s="151"/>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row>
    <row r="899" spans="1:29" hidden="1" x14ac:dyDescent="0.15">
      <c r="A899" s="7"/>
      <c r="B899" s="5"/>
      <c r="C899" s="151"/>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row>
    <row r="900" spans="1:29" hidden="1" x14ac:dyDescent="0.15">
      <c r="A900" s="7"/>
      <c r="B900" s="5"/>
      <c r="C900" s="151"/>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row>
    <row r="901" spans="1:29" hidden="1" x14ac:dyDescent="0.15">
      <c r="A901" s="7"/>
      <c r="B901" s="5"/>
      <c r="C901" s="151"/>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row>
    <row r="902" spans="1:29" hidden="1" x14ac:dyDescent="0.15">
      <c r="A902" s="7"/>
      <c r="B902" s="5"/>
      <c r="C902" s="151"/>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row>
    <row r="903" spans="1:29" hidden="1" x14ac:dyDescent="0.15">
      <c r="A903" s="7"/>
      <c r="B903" s="5"/>
      <c r="C903" s="151"/>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row>
    <row r="904" spans="1:29" hidden="1" x14ac:dyDescent="0.15">
      <c r="A904" s="7"/>
      <c r="B904" s="5"/>
      <c r="C904" s="151"/>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row>
    <row r="905" spans="1:29" hidden="1" x14ac:dyDescent="0.15">
      <c r="A905" s="7"/>
      <c r="B905" s="5"/>
      <c r="C905" s="151"/>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row>
    <row r="906" spans="1:29" hidden="1" x14ac:dyDescent="0.15">
      <c r="A906" s="7"/>
      <c r="B906" s="5"/>
      <c r="C906" s="151"/>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row>
    <row r="907" spans="1:29" hidden="1" x14ac:dyDescent="0.15">
      <c r="A907" s="7"/>
      <c r="B907" s="5"/>
      <c r="C907" s="151"/>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row>
    <row r="908" spans="1:29" hidden="1" x14ac:dyDescent="0.15">
      <c r="A908" s="7"/>
      <c r="B908" s="5"/>
      <c r="C908" s="151"/>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row>
    <row r="909" spans="1:29" hidden="1" x14ac:dyDescent="0.15">
      <c r="A909" s="7"/>
      <c r="B909" s="5"/>
      <c r="C909" s="151"/>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row>
    <row r="910" spans="1:29" hidden="1" x14ac:dyDescent="0.15">
      <c r="A910" s="7"/>
      <c r="B910" s="5"/>
      <c r="C910" s="151"/>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row>
    <row r="911" spans="1:29" hidden="1" x14ac:dyDescent="0.15">
      <c r="A911" s="7"/>
      <c r="B911" s="5"/>
      <c r="C911" s="151"/>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row>
    <row r="912" spans="1:29" hidden="1" x14ac:dyDescent="0.15">
      <c r="A912" s="7"/>
      <c r="B912" s="5"/>
      <c r="C912" s="151"/>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row>
    <row r="913" spans="1:29" hidden="1" x14ac:dyDescent="0.15">
      <c r="A913" s="7"/>
      <c r="B913" s="5"/>
      <c r="C913" s="151"/>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row>
    <row r="914" spans="1:29" hidden="1" x14ac:dyDescent="0.15">
      <c r="A914" s="7"/>
      <c r="B914" s="5"/>
      <c r="C914" s="151"/>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row>
    <row r="915" spans="1:29" hidden="1" x14ac:dyDescent="0.15">
      <c r="A915" s="7"/>
      <c r="B915" s="5"/>
      <c r="C915" s="151"/>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row>
    <row r="916" spans="1:29" hidden="1" x14ac:dyDescent="0.15">
      <c r="A916" s="7"/>
      <c r="B916" s="5"/>
      <c r="C916" s="151"/>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row>
    <row r="917" spans="1:29" hidden="1" x14ac:dyDescent="0.15">
      <c r="A917" s="7"/>
      <c r="B917" s="5"/>
      <c r="C917" s="151"/>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row>
    <row r="918" spans="1:29" hidden="1" x14ac:dyDescent="0.15">
      <c r="A918" s="7"/>
      <c r="B918" s="5"/>
      <c r="C918" s="151"/>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row>
    <row r="919" spans="1:29" hidden="1" x14ac:dyDescent="0.15">
      <c r="A919" s="7"/>
      <c r="B919" s="5"/>
      <c r="C919" s="151"/>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row>
    <row r="920" spans="1:29" hidden="1" x14ac:dyDescent="0.15">
      <c r="A920" s="7"/>
      <c r="B920" s="5"/>
      <c r="C920" s="151"/>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row>
    <row r="921" spans="1:29" hidden="1" x14ac:dyDescent="0.15">
      <c r="A921" s="7"/>
      <c r="B921" s="5"/>
      <c r="C921" s="151"/>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row>
    <row r="922" spans="1:29" hidden="1" x14ac:dyDescent="0.15">
      <c r="A922" s="7"/>
      <c r="B922" s="5"/>
      <c r="C922" s="151"/>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row>
    <row r="923" spans="1:29" hidden="1" x14ac:dyDescent="0.15">
      <c r="A923" s="7"/>
      <c r="B923" s="5"/>
      <c r="C923" s="151"/>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row>
    <row r="924" spans="1:29" hidden="1" x14ac:dyDescent="0.15">
      <c r="A924" s="7"/>
      <c r="B924" s="5"/>
      <c r="C924" s="151"/>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row>
    <row r="925" spans="1:29" hidden="1" x14ac:dyDescent="0.15">
      <c r="A925" s="7"/>
      <c r="B925" s="5"/>
      <c r="C925" s="151"/>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row>
    <row r="926" spans="1:29" hidden="1" x14ac:dyDescent="0.15">
      <c r="A926" s="7"/>
      <c r="B926" s="5"/>
      <c r="C926" s="151"/>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row>
    <row r="927" spans="1:29" hidden="1" x14ac:dyDescent="0.15">
      <c r="A927" s="7"/>
      <c r="B927" s="5"/>
      <c r="C927" s="151"/>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row>
    <row r="928" spans="1:29" hidden="1" x14ac:dyDescent="0.15">
      <c r="A928" s="7"/>
      <c r="B928" s="5"/>
      <c r="C928" s="151"/>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row>
    <row r="929" spans="1:29" hidden="1" x14ac:dyDescent="0.15">
      <c r="A929" s="7"/>
      <c r="B929" s="5"/>
      <c r="C929" s="151"/>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row>
    <row r="930" spans="1:29" hidden="1" x14ac:dyDescent="0.15">
      <c r="A930" s="7"/>
      <c r="B930" s="5"/>
      <c r="C930" s="151"/>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row>
    <row r="931" spans="1:29" hidden="1" x14ac:dyDescent="0.15">
      <c r="A931" s="7"/>
      <c r="B931" s="5"/>
      <c r="C931" s="151"/>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row>
    <row r="932" spans="1:29" hidden="1" x14ac:dyDescent="0.15">
      <c r="A932" s="7"/>
      <c r="B932" s="5"/>
      <c r="C932" s="151"/>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row>
    <row r="933" spans="1:29" hidden="1" x14ac:dyDescent="0.15">
      <c r="A933" s="7"/>
      <c r="B933" s="5"/>
      <c r="C933" s="151"/>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row>
    <row r="934" spans="1:29" hidden="1" x14ac:dyDescent="0.15">
      <c r="A934" s="7"/>
      <c r="B934" s="5"/>
      <c r="C934" s="151"/>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row>
    <row r="935" spans="1:29" hidden="1" x14ac:dyDescent="0.15">
      <c r="A935" s="7"/>
      <c r="B935" s="5"/>
      <c r="C935" s="151"/>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row>
    <row r="936" spans="1:29" hidden="1" x14ac:dyDescent="0.15">
      <c r="A936" s="7"/>
      <c r="B936" s="5"/>
      <c r="C936" s="151"/>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row>
    <row r="937" spans="1:29" hidden="1" x14ac:dyDescent="0.15">
      <c r="A937" s="7"/>
      <c r="B937" s="5"/>
      <c r="C937" s="151"/>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row>
    <row r="938" spans="1:29" hidden="1" x14ac:dyDescent="0.15">
      <c r="A938" s="7"/>
      <c r="B938" s="5"/>
      <c r="C938" s="151"/>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row>
    <row r="939" spans="1:29" hidden="1" x14ac:dyDescent="0.15">
      <c r="A939" s="7"/>
      <c r="B939" s="5"/>
      <c r="C939" s="151"/>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row>
    <row r="940" spans="1:29" hidden="1" x14ac:dyDescent="0.15">
      <c r="A940" s="7"/>
      <c r="B940" s="5"/>
      <c r="C940" s="151"/>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row>
    <row r="941" spans="1:29" hidden="1" x14ac:dyDescent="0.15">
      <c r="A941" s="7"/>
      <c r="B941" s="5"/>
      <c r="C941" s="151"/>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row>
    <row r="942" spans="1:29" hidden="1" x14ac:dyDescent="0.15">
      <c r="A942" s="7"/>
      <c r="B942" s="5"/>
      <c r="C942" s="151"/>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row>
    <row r="943" spans="1:29" hidden="1" x14ac:dyDescent="0.15">
      <c r="A943" s="7"/>
      <c r="B943" s="5"/>
      <c r="C943" s="151"/>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row>
    <row r="944" spans="1:29" hidden="1" x14ac:dyDescent="0.15">
      <c r="A944" s="7"/>
      <c r="B944" s="5"/>
      <c r="C944" s="151"/>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row>
    <row r="945" spans="1:29" hidden="1" x14ac:dyDescent="0.15">
      <c r="A945" s="7"/>
      <c r="B945" s="5"/>
      <c r="C945" s="151"/>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row>
    <row r="946" spans="1:29" hidden="1" x14ac:dyDescent="0.15">
      <c r="A946" s="7"/>
      <c r="B946" s="5"/>
      <c r="C946" s="151"/>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row>
    <row r="947" spans="1:29" hidden="1" x14ac:dyDescent="0.15">
      <c r="A947" s="7"/>
      <c r="B947" s="5"/>
      <c r="C947" s="151"/>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row>
    <row r="948" spans="1:29" hidden="1" x14ac:dyDescent="0.15">
      <c r="A948" s="7"/>
      <c r="B948" s="5"/>
      <c r="C948" s="151"/>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row>
    <row r="949" spans="1:29" hidden="1" x14ac:dyDescent="0.15">
      <c r="A949" s="7"/>
      <c r="B949" s="5"/>
      <c r="C949" s="151"/>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row>
    <row r="950" spans="1:29" hidden="1" x14ac:dyDescent="0.15">
      <c r="A950" s="7"/>
      <c r="B950" s="5"/>
      <c r="C950" s="151"/>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row>
    <row r="951" spans="1:29" hidden="1" x14ac:dyDescent="0.15">
      <c r="A951" s="7"/>
      <c r="B951" s="5"/>
      <c r="C951" s="151"/>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row>
    <row r="952" spans="1:29" hidden="1" x14ac:dyDescent="0.15">
      <c r="A952" s="7"/>
      <c r="B952" s="5"/>
      <c r="C952" s="151"/>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row>
    <row r="953" spans="1:29" hidden="1" x14ac:dyDescent="0.15">
      <c r="A953" s="7"/>
      <c r="B953" s="5"/>
      <c r="C953" s="151"/>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row>
    <row r="954" spans="1:29" hidden="1" x14ac:dyDescent="0.15">
      <c r="A954" s="7"/>
      <c r="B954" s="5"/>
      <c r="C954" s="151"/>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row>
    <row r="955" spans="1:29" hidden="1" x14ac:dyDescent="0.15">
      <c r="A955" s="7"/>
      <c r="B955" s="5"/>
      <c r="C955" s="151"/>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row>
    <row r="956" spans="1:29" hidden="1" x14ac:dyDescent="0.15">
      <c r="A956" s="7"/>
      <c r="B956" s="5"/>
      <c r="C956" s="151"/>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row>
    <row r="957" spans="1:29" hidden="1" x14ac:dyDescent="0.15">
      <c r="A957" s="7"/>
      <c r="B957" s="5"/>
      <c r="C957" s="151"/>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row>
    <row r="958" spans="1:29" hidden="1" x14ac:dyDescent="0.15">
      <c r="A958" s="7"/>
      <c r="B958" s="5"/>
      <c r="C958" s="151"/>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row>
    <row r="959" spans="1:29" hidden="1" x14ac:dyDescent="0.15">
      <c r="A959" s="7"/>
      <c r="B959" s="5"/>
      <c r="C959" s="151"/>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row>
    <row r="960" spans="1:29" hidden="1" x14ac:dyDescent="0.15">
      <c r="A960" s="7"/>
      <c r="B960" s="5"/>
      <c r="C960" s="151"/>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row>
    <row r="961" spans="1:29" hidden="1" x14ac:dyDescent="0.15">
      <c r="A961" s="7"/>
      <c r="B961" s="5"/>
      <c r="C961" s="151"/>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row>
    <row r="962" spans="1:29" hidden="1" x14ac:dyDescent="0.15">
      <c r="A962" s="7"/>
      <c r="B962" s="5"/>
      <c r="C962" s="151"/>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row>
    <row r="963" spans="1:29" hidden="1" x14ac:dyDescent="0.15">
      <c r="A963" s="7"/>
      <c r="B963" s="5"/>
      <c r="C963" s="151"/>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row>
    <row r="964" spans="1:29" hidden="1" x14ac:dyDescent="0.15">
      <c r="A964" s="7"/>
      <c r="B964" s="5"/>
      <c r="C964" s="151"/>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row>
    <row r="965" spans="1:29" hidden="1" x14ac:dyDescent="0.15">
      <c r="A965" s="7"/>
      <c r="B965" s="5"/>
      <c r="C965" s="151"/>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row>
    <row r="966" spans="1:29" hidden="1" x14ac:dyDescent="0.15">
      <c r="A966" s="7"/>
      <c r="B966" s="5"/>
      <c r="C966" s="151"/>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row>
    <row r="967" spans="1:29" hidden="1" x14ac:dyDescent="0.15">
      <c r="A967" s="7"/>
      <c r="B967" s="5"/>
      <c r="C967" s="151"/>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row>
    <row r="968" spans="1:29" hidden="1" x14ac:dyDescent="0.15">
      <c r="A968" s="7"/>
      <c r="B968" s="5"/>
      <c r="C968" s="151"/>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row>
    <row r="969" spans="1:29" hidden="1" x14ac:dyDescent="0.15">
      <c r="A969" s="7"/>
      <c r="B969" s="5"/>
      <c r="C969" s="151"/>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row>
    <row r="970" spans="1:29" hidden="1" x14ac:dyDescent="0.15">
      <c r="A970" s="7"/>
      <c r="B970" s="5"/>
      <c r="C970" s="151"/>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row>
    <row r="971" spans="1:29" hidden="1" x14ac:dyDescent="0.15">
      <c r="A971" s="7"/>
      <c r="B971" s="5"/>
      <c r="C971" s="151"/>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row>
    <row r="972" spans="1:29" hidden="1" x14ac:dyDescent="0.15">
      <c r="A972" s="7"/>
      <c r="B972" s="5"/>
      <c r="C972" s="151"/>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row>
    <row r="973" spans="1:29" hidden="1" x14ac:dyDescent="0.15">
      <c r="A973" s="7"/>
      <c r="B973" s="5"/>
      <c r="C973" s="151"/>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row>
    <row r="974" spans="1:29" hidden="1" x14ac:dyDescent="0.15">
      <c r="A974" s="7"/>
      <c r="B974" s="5"/>
      <c r="C974" s="151"/>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row>
    <row r="975" spans="1:29" hidden="1" x14ac:dyDescent="0.15">
      <c r="A975" s="7"/>
      <c r="B975" s="5"/>
      <c r="C975" s="151"/>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row>
    <row r="976" spans="1:29" hidden="1" x14ac:dyDescent="0.15">
      <c r="A976" s="7"/>
      <c r="B976" s="5"/>
      <c r="C976" s="151"/>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row>
    <row r="977" spans="1:29" hidden="1" x14ac:dyDescent="0.15">
      <c r="A977" s="7"/>
      <c r="B977" s="5"/>
      <c r="C977" s="151"/>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row>
    <row r="978" spans="1:29" hidden="1" x14ac:dyDescent="0.15">
      <c r="A978" s="7"/>
      <c r="B978" s="5"/>
      <c r="C978" s="151"/>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row>
    <row r="979" spans="1:29" hidden="1" x14ac:dyDescent="0.15">
      <c r="A979" s="7"/>
      <c r="B979" s="5"/>
      <c r="C979" s="151"/>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row>
    <row r="980" spans="1:29" hidden="1" x14ac:dyDescent="0.15">
      <c r="A980" s="7"/>
      <c r="B980" s="5"/>
      <c r="C980" s="151"/>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row>
    <row r="981" spans="1:29" hidden="1" x14ac:dyDescent="0.15">
      <c r="A981" s="7"/>
      <c r="B981" s="5"/>
      <c r="C981" s="151"/>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row>
    <row r="982" spans="1:29" hidden="1" x14ac:dyDescent="0.15">
      <c r="A982" s="7"/>
      <c r="B982" s="5"/>
      <c r="C982" s="151"/>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row>
    <row r="983" spans="1:29" hidden="1" x14ac:dyDescent="0.15">
      <c r="A983" s="7"/>
      <c r="B983" s="5"/>
      <c r="C983" s="151"/>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row>
    <row r="984" spans="1:29" hidden="1" x14ac:dyDescent="0.15">
      <c r="A984" s="7"/>
      <c r="B984" s="5"/>
      <c r="C984" s="151"/>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row>
    <row r="985" spans="1:29" hidden="1" x14ac:dyDescent="0.15">
      <c r="A985" s="7"/>
      <c r="B985" s="5"/>
      <c r="C985" s="151"/>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row>
    <row r="986" spans="1:29" hidden="1" x14ac:dyDescent="0.15">
      <c r="A986" s="7"/>
      <c r="B986" s="5"/>
      <c r="C986" s="151"/>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row>
    <row r="987" spans="1:29" hidden="1" x14ac:dyDescent="0.15">
      <c r="A987" s="7"/>
      <c r="B987" s="5"/>
      <c r="C987" s="151"/>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row>
    <row r="988" spans="1:29" hidden="1" x14ac:dyDescent="0.15">
      <c r="A988" s="7"/>
      <c r="B988" s="5"/>
      <c r="C988" s="151"/>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row>
    <row r="989" spans="1:29" hidden="1" x14ac:dyDescent="0.15">
      <c r="A989" s="7"/>
      <c r="B989" s="5"/>
      <c r="C989" s="151"/>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row>
    <row r="990" spans="1:29" hidden="1" x14ac:dyDescent="0.15">
      <c r="A990" s="7"/>
      <c r="B990" s="5"/>
      <c r="C990" s="151"/>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row>
    <row r="991" spans="1:29" hidden="1" x14ac:dyDescent="0.15">
      <c r="A991" s="7"/>
      <c r="B991" s="5"/>
      <c r="C991" s="151"/>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row>
    <row r="992" spans="1:29" hidden="1" x14ac:dyDescent="0.15">
      <c r="A992" s="7"/>
      <c r="B992" s="5"/>
      <c r="C992" s="151"/>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row>
    <row r="993" spans="1:29" hidden="1" x14ac:dyDescent="0.15">
      <c r="A993" s="7"/>
      <c r="B993" s="5"/>
      <c r="C993" s="151"/>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row>
    <row r="994" spans="1:29" hidden="1" x14ac:dyDescent="0.15">
      <c r="A994" s="7"/>
      <c r="B994" s="5"/>
      <c r="C994" s="151"/>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row>
    <row r="995" spans="1:29" hidden="1" x14ac:dyDescent="0.15">
      <c r="A995" s="7"/>
      <c r="B995" s="5"/>
      <c r="C995" s="151"/>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row>
    <row r="996" spans="1:29" hidden="1" x14ac:dyDescent="0.15">
      <c r="A996" s="7"/>
      <c r="B996" s="5"/>
      <c r="C996" s="151"/>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row>
    <row r="997" spans="1:29" hidden="1" x14ac:dyDescent="0.15">
      <c r="A997" s="7"/>
      <c r="B997" s="5"/>
      <c r="C997" s="151"/>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row>
    <row r="998" spans="1:29" hidden="1" x14ac:dyDescent="0.15">
      <c r="A998" s="7"/>
      <c r="B998" s="5"/>
      <c r="C998" s="151"/>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row>
    <row r="999" spans="1:29" hidden="1" x14ac:dyDescent="0.15">
      <c r="A999" s="7"/>
      <c r="B999" s="5"/>
      <c r="C999" s="151"/>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row>
    <row r="1000" spans="1:29" hidden="1" x14ac:dyDescent="0.15">
      <c r="A1000" s="7"/>
      <c r="B1000" s="5"/>
      <c r="C1000" s="151"/>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row>
  </sheetData>
  <sheetProtection algorithmName="SHA-512" hashValue="ng8bMO/NL5GukolmyRYFlxqWhp+46xTkugyzoR3SPRWksOf/2HERKVD7lrWr7QibNstWxu8IGYoQPNHCDHGE3w==" saltValue="YlPpK/8R/w7uvSyQqS7Y6A==" spinCount="100000" sheet="1" objects="1" scenarios="1"/>
  <pageMargins left="0.511811024" right="0.511811024" top="0.78740157499999996" bottom="0.78740157499999996" header="0.31496062000000002" footer="0.31496062000000002"/>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outlinePr summaryBelow="0" summaryRight="0"/>
  </sheetPr>
  <dimension ref="A1:Z999"/>
  <sheetViews>
    <sheetView workbookViewId="0">
      <selection sqref="A1:J17"/>
    </sheetView>
  </sheetViews>
  <sheetFormatPr baseColWidth="10" defaultColWidth="14.5" defaultRowHeight="13" x14ac:dyDescent="0.15"/>
  <cols>
    <col min="1" max="1" width="29.33203125" style="8" bestFit="1" customWidth="1"/>
    <col min="2" max="2" width="32.5" style="8" customWidth="1"/>
    <col min="3" max="3" width="6.5" style="8" bestFit="1" customWidth="1"/>
    <col min="4" max="4" width="42" style="8" customWidth="1"/>
    <col min="5" max="5" width="13.1640625" style="8" customWidth="1"/>
    <col min="6" max="6" width="10.5" style="8" customWidth="1"/>
    <col min="7" max="7" width="9.83203125" style="8" customWidth="1"/>
    <col min="8" max="8" width="19.33203125" style="8" customWidth="1"/>
    <col min="9" max="9" width="23.83203125" style="8" customWidth="1"/>
    <col min="10" max="10" width="7.83203125" style="8" customWidth="1"/>
    <col min="11" max="16384" width="14.5" style="8"/>
  </cols>
  <sheetData>
    <row r="1" spans="1:26" ht="28" x14ac:dyDescent="0.15">
      <c r="A1" s="103" t="s">
        <v>2</v>
      </c>
      <c r="B1" s="104" t="s">
        <v>1</v>
      </c>
      <c r="C1" s="104" t="s">
        <v>0</v>
      </c>
      <c r="D1" s="104" t="s">
        <v>3</v>
      </c>
      <c r="E1" s="103" t="s">
        <v>4</v>
      </c>
      <c r="F1" s="103" t="s">
        <v>5</v>
      </c>
      <c r="G1" s="103" t="s">
        <v>6</v>
      </c>
      <c r="H1" s="103" t="s">
        <v>7</v>
      </c>
      <c r="I1" s="103" t="s">
        <v>8</v>
      </c>
      <c r="J1" s="103" t="s">
        <v>9</v>
      </c>
      <c r="K1" s="7"/>
      <c r="L1" s="5"/>
      <c r="M1" s="5"/>
      <c r="N1" s="7"/>
      <c r="O1" s="7"/>
      <c r="P1" s="7"/>
      <c r="Q1" s="7"/>
      <c r="R1" s="7"/>
      <c r="S1" s="7"/>
      <c r="T1" s="7"/>
      <c r="U1" s="7"/>
      <c r="V1" s="7"/>
      <c r="W1" s="7"/>
      <c r="X1" s="7"/>
      <c r="Y1" s="7"/>
      <c r="Z1" s="7"/>
    </row>
    <row r="2" spans="1:26" ht="65" customHeight="1" x14ac:dyDescent="0.15">
      <c r="A2" s="108" t="s">
        <v>84</v>
      </c>
      <c r="B2" s="108" t="s">
        <v>54</v>
      </c>
      <c r="C2" s="105">
        <f>VLOOKUP(B2,PPC!$B$2:$H$36,2,FALSE)</f>
        <v>5.4</v>
      </c>
      <c r="D2" s="105"/>
      <c r="E2" s="106">
        <v>2760</v>
      </c>
      <c r="F2" s="106"/>
      <c r="G2" s="106"/>
      <c r="H2" s="106">
        <f>IF(ISERROR(VLOOKUP(B2,PPC!$B$2:$H$36,6,FALSE)),"",VLOOKUP(B2,PPC!$B$2:$H$36,6,FALSE))</f>
        <v>10</v>
      </c>
      <c r="I2" s="106">
        <f>IF(ISERROR(IF(IF(ISERROR(E2/H2),"",ROUND(E2/H2,2))&gt;VLOOKUP(B2,PPC!$B$2:$H$36,5,FALSE),VLOOKUP(B2,PPC!$B$2:$H$36,5,FALSE),IF(ISERROR(E2/H2),"",ROUND(E2/H2,2)))),"",IF(IF(ISERROR(E2/H2),"",ROUND(E2/H2,2))&gt;VLOOKUP(B2,PPC!$B$2:$H$36,5,FALSE),VLOOKUP(B2,PPC!$B$2:$H$36,5,FALSE),IF(ISERROR(E2/H2),"",ROUND(E2/H2,2))))</f>
        <v>60</v>
      </c>
      <c r="J2" s="105"/>
      <c r="K2" s="7"/>
      <c r="L2" s="5"/>
      <c r="M2" s="5"/>
      <c r="N2" s="7"/>
      <c r="O2" s="7"/>
      <c r="P2" s="7"/>
      <c r="Q2" s="7"/>
      <c r="R2" s="7"/>
      <c r="S2" s="7"/>
      <c r="T2" s="7"/>
      <c r="U2" s="7"/>
      <c r="V2" s="7"/>
      <c r="W2" s="7"/>
      <c r="X2" s="7"/>
      <c r="Y2" s="7"/>
      <c r="Z2" s="7"/>
    </row>
    <row r="3" spans="1:26" ht="28" x14ac:dyDescent="0.15">
      <c r="A3" s="108" t="s">
        <v>84</v>
      </c>
      <c r="B3" s="108" t="s">
        <v>52</v>
      </c>
      <c r="C3" s="105">
        <f>IF(ISERROR(VLOOKUP(B3,PPC!$B$2:$H$36,2,FALSE)),"",VLOOKUP(B3,PPC!$B$2:$H$36,2,FALSE))</f>
        <v>5.3</v>
      </c>
      <c r="D3" s="105"/>
      <c r="E3" s="106">
        <v>79</v>
      </c>
      <c r="F3" s="106"/>
      <c r="G3" s="106"/>
      <c r="H3" s="106">
        <f>IF(ISERROR(VLOOKUP(B3,PPC!$B$2:$H$36,6,FALSE)),"",VLOOKUP(B3,PPC!$B$2:$H$36,6,FALSE))</f>
        <v>2</v>
      </c>
      <c r="I3" s="106">
        <f>IF(ISERROR(IF(IF(ISERROR(E3/H3),"",ROUND(E3/H3,2))&gt;VLOOKUP(B3,PPC!$B$2:$H$36,5,FALSE),VLOOKUP(B3,PPC!$B$2:$H$36,5,FALSE),IF(ISERROR(E3/H3),"",ROUND(E3/H3,2)))),"",IF(IF(ISERROR(E3/H3),"",ROUND(E3/H3,2))&gt;VLOOKUP(B3,PPC!$B$2:$H$36,5,FALSE),VLOOKUP(B3,PPC!$B$2:$H$36,5,FALSE),IF(ISERROR(E3/H3),"",ROUND(E3/H3,2))))</f>
        <v>30</v>
      </c>
      <c r="J3" s="105"/>
      <c r="K3" s="7"/>
      <c r="L3" s="5"/>
      <c r="M3" s="5"/>
      <c r="N3" s="7"/>
      <c r="O3" s="7"/>
      <c r="P3" s="7"/>
      <c r="Q3" s="7"/>
      <c r="R3" s="7"/>
      <c r="S3" s="7"/>
      <c r="T3" s="7"/>
      <c r="U3" s="7"/>
      <c r="V3" s="7"/>
      <c r="W3" s="7"/>
      <c r="X3" s="7"/>
      <c r="Y3" s="7"/>
      <c r="Z3" s="7"/>
    </row>
    <row r="4" spans="1:26" ht="14" x14ac:dyDescent="0.15">
      <c r="A4" s="108" t="s">
        <v>84</v>
      </c>
      <c r="B4" s="108" t="s">
        <v>57</v>
      </c>
      <c r="C4" s="105">
        <f>IF(ISERROR(VLOOKUP(B4,PPC!$B$2:$H$36,2,FALSE)),"",VLOOKUP(B4,PPC!$B$2:$H$36,2,FALSE))</f>
        <v>5.5</v>
      </c>
      <c r="D4" s="105"/>
      <c r="E4" s="106">
        <v>50</v>
      </c>
      <c r="F4" s="106"/>
      <c r="G4" s="106"/>
      <c r="H4" s="106">
        <f>IF(ISERROR(VLOOKUP(B4,PPC!$B$2:$H$36,6,FALSE)),"",VLOOKUP(B4,PPC!$B$2:$H$36,6,FALSE))</f>
        <v>1</v>
      </c>
      <c r="I4" s="106">
        <f>IF(ISERROR(IF(IF(ISERROR(E4/H4),"",ROUND(E4/H4,2))&gt;VLOOKUP(B4,PPC!$B$2:$H$36,5,FALSE),VLOOKUP(B4,PPC!$B$2:$H$36,5,FALSE),IF(ISERROR(E4/H4),"",ROUND(E4/H4,2)))),"",IF(IF(ISERROR(E4/H4),"",ROUND(E4/H4,2))&gt;VLOOKUP(B4,PPC!$B$2:$H$36,5,FALSE),VLOOKUP(B4,PPC!$B$2:$H$36,5,FALSE),IF(ISERROR(E4/H4),"",ROUND(E4/H4,2))))</f>
        <v>30</v>
      </c>
      <c r="J4" s="105"/>
      <c r="K4" s="7"/>
      <c r="L4" s="5"/>
      <c r="M4" s="5"/>
      <c r="N4" s="7"/>
      <c r="O4" s="7"/>
      <c r="P4" s="7"/>
      <c r="Q4" s="7"/>
      <c r="R4" s="7"/>
      <c r="S4" s="7"/>
      <c r="T4" s="7"/>
      <c r="U4" s="7"/>
      <c r="V4" s="7"/>
      <c r="W4" s="7"/>
      <c r="X4" s="7"/>
      <c r="Y4" s="7"/>
      <c r="Z4" s="7"/>
    </row>
    <row r="5" spans="1:26" ht="28" x14ac:dyDescent="0.15">
      <c r="A5" s="108" t="s">
        <v>80</v>
      </c>
      <c r="B5" s="108" t="s">
        <v>17</v>
      </c>
      <c r="C5" s="105">
        <f>IF(ISERROR(VLOOKUP(B5,PPC!$B$2:$H$36,2,FALSE)),"",VLOOKUP(B5,PPC!$B$2:$H$36,2,FALSE))</f>
        <v>1.2</v>
      </c>
      <c r="D5" s="105"/>
      <c r="E5" s="106">
        <v>30</v>
      </c>
      <c r="F5" s="106"/>
      <c r="G5" s="106"/>
      <c r="H5" s="106">
        <f>IF(ISERROR(VLOOKUP(B5,PPC!$B$2:$H$36,6,FALSE)),"",VLOOKUP(B5,PPC!$B$2:$H$36,6,FALSE))</f>
        <v>1</v>
      </c>
      <c r="I5" s="106">
        <f>IF(ISERROR(IF(IF(ISERROR(E5/H5),"",ROUND(E5/H5,2))&gt;VLOOKUP(B5,PPC!$B$2:$H$36,5,FALSE),VLOOKUP(B5,PPC!$B$2:$H$36,5,FALSE),IF(ISERROR(E5/H5),"",ROUND(E5/H5,2)))),"",IF(IF(ISERROR(E5/H5),"",ROUND(E5/H5,2))&gt;VLOOKUP(B5,PPC!$B$2:$H$36,5,FALSE),VLOOKUP(B5,PPC!$B$2:$H$36,5,FALSE),IF(ISERROR(E5/H5),"",ROUND(E5/H5,2))))</f>
        <v>30</v>
      </c>
      <c r="J5" s="105"/>
      <c r="K5" s="7"/>
      <c r="L5" s="5"/>
      <c r="M5" s="5"/>
      <c r="N5" s="7"/>
      <c r="O5" s="7"/>
      <c r="P5" s="7"/>
      <c r="Q5" s="7"/>
      <c r="R5" s="7"/>
      <c r="S5" s="7"/>
      <c r="T5" s="7"/>
      <c r="U5" s="7"/>
      <c r="V5" s="7"/>
      <c r="W5" s="7"/>
      <c r="X5" s="7"/>
      <c r="Y5" s="7"/>
      <c r="Z5" s="7"/>
    </row>
    <row r="6" spans="1:26" ht="14" x14ac:dyDescent="0.15">
      <c r="A6" s="108" t="s">
        <v>84</v>
      </c>
      <c r="B6" s="108" t="s">
        <v>58</v>
      </c>
      <c r="C6" s="105">
        <f>IF(ISERROR(VLOOKUP(B6,PPC!$B$2:$H$36,2,FALSE)),"",VLOOKUP(B6,PPC!$B$2:$H$36,2,FALSE))</f>
        <v>5.6</v>
      </c>
      <c r="D6" s="105"/>
      <c r="E6" s="106">
        <v>40</v>
      </c>
      <c r="F6" s="106"/>
      <c r="G6" s="106"/>
      <c r="H6" s="106">
        <f>IF(ISERROR(VLOOKUP(B6,PPC!$B$2:$H$36,6,FALSE)),"",VLOOKUP(B6,PPC!$B$2:$H$36,6,FALSE))</f>
        <v>1</v>
      </c>
      <c r="I6" s="106">
        <f>IF(ISERROR(IF(IF(ISERROR(E6/H6),"",ROUND(E6/H6,2))&gt;VLOOKUP(B6,PPC!$B$2:$H$36,5,FALSE),VLOOKUP(B6,PPC!$B$2:$H$36,5,FALSE),IF(ISERROR(E6/H6),"",ROUND(E6/H6,2)))),"",IF(IF(ISERROR(E6/H6),"",ROUND(E6/H6,2))&gt;VLOOKUP(B6,PPC!$B$2:$H$36,5,FALSE),VLOOKUP(B6,PPC!$B$2:$H$36,5,FALSE),IF(ISERROR(E6/H6),"",ROUND(E6/H6,2))))</f>
        <v>15</v>
      </c>
      <c r="J6" s="105"/>
      <c r="K6" s="7"/>
      <c r="L6" s="5"/>
      <c r="M6" s="5"/>
      <c r="N6" s="7"/>
      <c r="O6" s="7"/>
      <c r="P6" s="7"/>
      <c r="Q6" s="7"/>
      <c r="R6" s="7"/>
      <c r="S6" s="7"/>
      <c r="T6" s="7"/>
      <c r="U6" s="7"/>
      <c r="V6" s="7"/>
      <c r="W6" s="7"/>
      <c r="X6" s="7"/>
      <c r="Y6" s="7"/>
      <c r="Z6" s="7"/>
    </row>
    <row r="7" spans="1:26" ht="14" x14ac:dyDescent="0.15">
      <c r="A7" s="108"/>
      <c r="B7" s="108"/>
      <c r="C7" s="105" t="str">
        <f>IF(ISERROR(VLOOKUP(B7,PPC!$B$2:$H$36,2,FALSE)),"",VLOOKUP(B7,PPC!$B$2:$H$36,2,FALSE))</f>
        <v/>
      </c>
      <c r="D7" s="105"/>
      <c r="E7" s="106"/>
      <c r="F7" s="106"/>
      <c r="G7" s="106"/>
      <c r="H7" s="106" t="str">
        <f>IF(ISERROR(VLOOKUP(B7,PPC!$B$2:$H$36,6,FALSE)),"",VLOOKUP(B7,PPC!$B$2:$H$36,6,FALSE))</f>
        <v/>
      </c>
      <c r="I7" s="106" t="str">
        <f>IF(ISERROR(IF(IF(ISERROR(E7/H7),"",ROUND(E7/H7,2))&gt;VLOOKUP(B7,PPC!$B$2:$H$36,5,FALSE),VLOOKUP(B7,PPC!$B$2:$H$36,5,FALSE),IF(ISERROR(E7/H7),"",ROUND(E7/H7,2)))),"",IF(IF(ISERROR(E7/H7),"",ROUND(E7/H7,2))&gt;VLOOKUP(B7,PPC!$B$2:$H$36,5,FALSE),VLOOKUP(B7,PPC!$B$2:$H$36,5,FALSE),IF(ISERROR(E7/H7),"",ROUND(E7/H7,2))))</f>
        <v/>
      </c>
      <c r="J7" s="105"/>
      <c r="K7" s="7"/>
      <c r="L7" s="5"/>
      <c r="M7" s="5"/>
      <c r="N7" s="7"/>
      <c r="O7" s="7"/>
      <c r="P7" s="7"/>
      <c r="Q7" s="7"/>
      <c r="R7" s="7"/>
      <c r="S7" s="7"/>
      <c r="T7" s="7"/>
      <c r="U7" s="7"/>
      <c r="V7" s="7"/>
      <c r="W7" s="7"/>
      <c r="X7" s="7"/>
      <c r="Y7" s="7"/>
      <c r="Z7" s="7"/>
    </row>
    <row r="8" spans="1:26" ht="42" x14ac:dyDescent="0.15">
      <c r="A8" s="108" t="s">
        <v>82</v>
      </c>
      <c r="B8" s="108" t="s">
        <v>43</v>
      </c>
      <c r="C8" s="105">
        <f>IF(ISERROR(VLOOKUP(B8,PPC!$B$2:$H$36,2,FALSE)),"",VLOOKUP(B8,PPC!$B$2:$H$36,2,FALSE))</f>
        <v>3.1</v>
      </c>
      <c r="D8" s="105"/>
      <c r="E8" s="106">
        <v>384</v>
      </c>
      <c r="F8" s="106"/>
      <c r="G8" s="106"/>
      <c r="H8" s="106">
        <f>IF(ISERROR(VLOOKUP(B8,PPC!$B$2:$H$36,6,FALSE)),"",VLOOKUP(B8,PPC!$B$2:$H$36,6,FALSE))</f>
        <v>1</v>
      </c>
      <c r="I8" s="106">
        <f>IF(ISERROR(IF(IF(ISERROR(E8/H8),"",ROUND(E8/H8,2))&gt;VLOOKUP(B8,PPC!$B$2:$H$36,5,FALSE),VLOOKUP(B8,PPC!$B$2:$H$36,5,FALSE),IF(ISERROR(E8/H8),"",ROUND(E8/H8,2)))),"",IF(IF(ISERROR(E8/H8),"",ROUND(E8/H8,2))&gt;VLOOKUP(B8,PPC!$B$2:$H$36,5,FALSE),VLOOKUP(B8,PPC!$B$2:$H$36,5,FALSE),IF(ISERROR(E8/H8),"",ROUND(E8/H8,2))))</f>
        <v>60</v>
      </c>
      <c r="J8" s="105"/>
      <c r="K8" s="7"/>
      <c r="L8" s="5"/>
      <c r="M8" s="5"/>
      <c r="N8" s="7"/>
      <c r="O8" s="7"/>
      <c r="P8" s="7"/>
      <c r="Q8" s="7"/>
      <c r="R8" s="7"/>
      <c r="S8" s="7"/>
      <c r="T8" s="7"/>
      <c r="U8" s="7"/>
      <c r="V8" s="7"/>
      <c r="W8" s="7"/>
      <c r="X8" s="7"/>
      <c r="Y8" s="7"/>
      <c r="Z8" s="7"/>
    </row>
    <row r="9" spans="1:26" ht="28" x14ac:dyDescent="0.15">
      <c r="A9" s="108" t="s">
        <v>80</v>
      </c>
      <c r="B9" s="108" t="s">
        <v>13</v>
      </c>
      <c r="C9" s="105">
        <f>IF(ISERROR(VLOOKUP(B9,PPC!$B$2:$H$36,2,FALSE)),"",VLOOKUP(B9,PPC!$B$2:$H$36,2,FALSE))</f>
        <v>1.1000000000000001</v>
      </c>
      <c r="D9" s="105"/>
      <c r="E9" s="106">
        <v>393</v>
      </c>
      <c r="F9" s="106"/>
      <c r="G9" s="106"/>
      <c r="H9" s="106">
        <f>IF(ISERROR(VLOOKUP(B9,PPC!$B$2:$H$36,6,FALSE)),"",VLOOKUP(B9,PPC!$B$2:$H$36,6,FALSE))</f>
        <v>5</v>
      </c>
      <c r="I9" s="106">
        <f>IF(ISERROR(IF(IF(ISERROR(E9/H9),"",ROUND(E9/H9,2))&gt;VLOOKUP(B9,PPC!$B$2:$H$36,5,FALSE),VLOOKUP(B9,PPC!$B$2:$H$36,5,FALSE),IF(ISERROR(E9/H9),"",ROUND(E9/H9,2)))),"",IF(IF(ISERROR(E9/H9),"",ROUND(E9/H9,2))&gt;VLOOKUP(B9,PPC!$B$2:$H$36,5,FALSE),VLOOKUP(B9,PPC!$B$2:$H$36,5,FALSE),IF(ISERROR(E9/H9),"",ROUND(E9/H9,2))))</f>
        <v>60</v>
      </c>
      <c r="J9" s="105"/>
      <c r="K9" s="7"/>
      <c r="L9" s="5"/>
      <c r="M9" s="5"/>
      <c r="N9" s="7"/>
      <c r="O9" s="7"/>
      <c r="P9" s="7"/>
      <c r="Q9" s="7"/>
      <c r="R9" s="7"/>
      <c r="S9" s="7"/>
      <c r="T9" s="7"/>
      <c r="U9" s="7"/>
      <c r="V9" s="7"/>
      <c r="W9" s="7"/>
      <c r="X9" s="7"/>
      <c r="Y9" s="7"/>
      <c r="Z9" s="7"/>
    </row>
    <row r="10" spans="1:26" ht="14" x14ac:dyDescent="0.15">
      <c r="A10" s="108"/>
      <c r="B10" s="108"/>
      <c r="C10" s="105" t="str">
        <f>IF(ISERROR(VLOOKUP(B10,PPC!$B$2:$H$36,2,FALSE)),"",VLOOKUP(B10,PPC!$B$2:$H$36,2,FALSE))</f>
        <v/>
      </c>
      <c r="D10" s="105"/>
      <c r="E10" s="106"/>
      <c r="F10" s="106"/>
      <c r="G10" s="106"/>
      <c r="H10" s="106" t="str">
        <f>IF(ISERROR(VLOOKUP(B10,PPC!$B$2:$H$36,6,FALSE)),"",VLOOKUP(B10,PPC!$B$2:$H$36,6,FALSE))</f>
        <v/>
      </c>
      <c r="I10" s="106" t="str">
        <f>IF(ISERROR(IF(IF(ISERROR(E10/H10),"",ROUND(E10/H10,2))&gt;VLOOKUP(B10,PPC!$B$2:$H$36,5,FALSE),VLOOKUP(B10,PPC!$B$2:$H$36,5,FALSE),IF(ISERROR(E10/H10),"",ROUND(E10/H10,2)))),"",IF(IF(ISERROR(E10/H10),"",ROUND(E10/H10,2))&gt;VLOOKUP(B10,PPC!$B$2:$H$36,5,FALSE),VLOOKUP(B10,PPC!$B$2:$H$36,5,FALSE),IF(ISERROR(E10/H10),"",ROUND(E10/H10,2))))</f>
        <v/>
      </c>
      <c r="J10" s="105"/>
      <c r="K10" s="7"/>
      <c r="L10" s="5"/>
      <c r="M10" s="5"/>
      <c r="N10" s="7"/>
      <c r="O10" s="7"/>
      <c r="P10" s="7"/>
      <c r="Q10" s="7"/>
      <c r="R10" s="7"/>
      <c r="S10" s="7"/>
      <c r="T10" s="7"/>
      <c r="U10" s="7"/>
      <c r="V10" s="7"/>
      <c r="W10" s="7"/>
      <c r="X10" s="7"/>
      <c r="Y10" s="7"/>
      <c r="Z10" s="7"/>
    </row>
    <row r="11" spans="1:26" ht="14" x14ac:dyDescent="0.15">
      <c r="A11" s="108"/>
      <c r="B11" s="108"/>
      <c r="C11" s="105" t="str">
        <f>IF(ISERROR(VLOOKUP(B11,PPC!$B$2:$H$36,2,FALSE)),"",VLOOKUP(B11,PPC!$B$2:$H$36,2,FALSE))</f>
        <v/>
      </c>
      <c r="D11" s="105"/>
      <c r="E11" s="106"/>
      <c r="F11" s="106"/>
      <c r="G11" s="106"/>
      <c r="H11" s="106" t="str">
        <f>IF(ISERROR(VLOOKUP(B11,PPC!$B$2:$H$36,6,FALSE)),"",VLOOKUP(B11,PPC!$B$2:$H$36,6,FALSE))</f>
        <v/>
      </c>
      <c r="I11" s="106" t="str">
        <f>IF(ISERROR(IF(IF(ISERROR(E11/H11),"",ROUND(E11/H11,2))&gt;VLOOKUP(B11,PPC!$B$2:$H$36,5,FALSE),VLOOKUP(B11,PPC!$B$2:$H$36,5,FALSE),IF(ISERROR(E11/H11),"",ROUND(E11/H11,2)))),"",IF(IF(ISERROR(E11/H11),"",ROUND(E11/H11,2))&gt;VLOOKUP(B11,PPC!$B$2:$H$36,5,FALSE),VLOOKUP(B11,PPC!$B$2:$H$36,5,FALSE),IF(ISERROR(E11/H11),"",ROUND(E11/H11,2))))</f>
        <v/>
      </c>
      <c r="J11" s="105"/>
      <c r="K11" s="7"/>
      <c r="L11" s="5"/>
      <c r="M11" s="5"/>
      <c r="N11" s="7"/>
      <c r="O11" s="7"/>
      <c r="P11" s="7"/>
      <c r="Q11" s="7"/>
      <c r="R11" s="7"/>
      <c r="S11" s="7"/>
      <c r="T11" s="7"/>
      <c r="U11" s="7"/>
      <c r="V11" s="7"/>
      <c r="W11" s="7"/>
      <c r="X11" s="7"/>
      <c r="Y11" s="7"/>
      <c r="Z11" s="7"/>
    </row>
    <row r="12" spans="1:26" ht="14" x14ac:dyDescent="0.15">
      <c r="A12" s="108"/>
      <c r="B12" s="108"/>
      <c r="C12" s="105" t="str">
        <f>IF(ISERROR(VLOOKUP(B12,PPC!$B$2:$H$36,2,FALSE)),"",VLOOKUP(B12,PPC!$B$2:$H$36,2,FALSE))</f>
        <v/>
      </c>
      <c r="D12" s="105"/>
      <c r="E12" s="106"/>
      <c r="F12" s="106"/>
      <c r="G12" s="106"/>
      <c r="H12" s="106" t="str">
        <f>IF(ISERROR(VLOOKUP(B12,PPC!$B$2:$H$36,6,FALSE)),"",VLOOKUP(B12,PPC!$B$2:$H$36,6,FALSE))</f>
        <v/>
      </c>
      <c r="I12" s="106" t="str">
        <f>IF(ISERROR(IF(IF(ISERROR(E12/H12),"",ROUND(E12/H12,2))&gt;VLOOKUP(B12,PPC!$B$2:$H$36,5,FALSE),VLOOKUP(B12,PPC!$B$2:$H$36,5,FALSE),IF(ISERROR(E12/H12),"",ROUND(E12/H12,2)))),"",IF(IF(ISERROR(E12/H12),"",ROUND(E12/H12,2))&gt;VLOOKUP(B12,PPC!$B$2:$H$36,5,FALSE),VLOOKUP(B12,PPC!$B$2:$H$36,5,FALSE),IF(ISERROR(E12/H12),"",ROUND(E12/H12,2))))</f>
        <v/>
      </c>
      <c r="J12" s="105"/>
      <c r="K12" s="7"/>
      <c r="L12" s="5"/>
      <c r="M12" s="5"/>
      <c r="N12" s="7"/>
      <c r="O12" s="7"/>
      <c r="P12" s="7"/>
      <c r="Q12" s="7"/>
      <c r="R12" s="7"/>
      <c r="S12" s="7"/>
      <c r="T12" s="7"/>
      <c r="U12" s="7"/>
      <c r="V12" s="7"/>
      <c r="W12" s="7"/>
      <c r="X12" s="7"/>
      <c r="Y12" s="7"/>
      <c r="Z12" s="7"/>
    </row>
    <row r="13" spans="1:26" ht="14" x14ac:dyDescent="0.15">
      <c r="A13" s="108"/>
      <c r="B13" s="108"/>
      <c r="C13" s="105" t="str">
        <f>IF(ISERROR(VLOOKUP(B13,PPC!$B$2:$H$36,2,FALSE)),"",VLOOKUP(B13,PPC!$B$2:$H$36,2,FALSE))</f>
        <v/>
      </c>
      <c r="D13" s="105"/>
      <c r="E13" s="106"/>
      <c r="F13" s="106"/>
      <c r="G13" s="106"/>
      <c r="H13" s="106" t="str">
        <f>IF(ISERROR(VLOOKUP(B13,PPC!$B$2:$H$36,6,FALSE)),"",VLOOKUP(B13,PPC!$B$2:$H$36,6,FALSE))</f>
        <v/>
      </c>
      <c r="I13" s="106" t="str">
        <f>IF(ISERROR(IF(IF(ISERROR(E13/H13),"",ROUND(E13/H13,2))&gt;VLOOKUP(B13,PPC!$B$2:$H$36,5,FALSE),VLOOKUP(B13,PPC!$B$2:$H$36,5,FALSE),IF(ISERROR(E13/H13),"",ROUND(E13/H13,2)))),"",IF(IF(ISERROR(E13/H13),"",ROUND(E13/H13,2))&gt;VLOOKUP(B13,PPC!$B$2:$H$36,5,FALSE),VLOOKUP(B13,PPC!$B$2:$H$36,5,FALSE),IF(ISERROR(E13/H13),"",ROUND(E13/H13,2))))</f>
        <v/>
      </c>
      <c r="J13" s="105"/>
      <c r="K13" s="7"/>
      <c r="L13" s="5"/>
      <c r="M13" s="5"/>
      <c r="N13" s="7"/>
      <c r="O13" s="7"/>
      <c r="P13" s="7"/>
      <c r="Q13" s="7"/>
      <c r="R13" s="7"/>
      <c r="S13" s="7"/>
      <c r="T13" s="7"/>
      <c r="U13" s="7"/>
      <c r="V13" s="7"/>
      <c r="W13" s="7"/>
      <c r="X13" s="7"/>
      <c r="Y13" s="7"/>
      <c r="Z13" s="7"/>
    </row>
    <row r="14" spans="1:26" ht="14" x14ac:dyDescent="0.15">
      <c r="A14" s="108"/>
      <c r="B14" s="108"/>
      <c r="C14" s="105" t="str">
        <f>IF(ISERROR(VLOOKUP(B14,PPC!$B$2:$H$36,2,FALSE)),"",VLOOKUP(B14,PPC!$B$2:$H$36,2,FALSE))</f>
        <v/>
      </c>
      <c r="D14" s="105"/>
      <c r="E14" s="106"/>
      <c r="F14" s="106"/>
      <c r="G14" s="106"/>
      <c r="H14" s="106" t="str">
        <f>IF(ISERROR(VLOOKUP(B14,PPC!$B$2:$H$36,6,FALSE)),"",VLOOKUP(B14,PPC!$B$2:$H$36,6,FALSE))</f>
        <v/>
      </c>
      <c r="I14" s="106" t="str">
        <f>IF(ISERROR(IF(IF(ISERROR(E14/H14),"",ROUND(E14/H14,2))&gt;VLOOKUP(B14,PPC!$B$2:$H$36,5,FALSE),VLOOKUP(B14,PPC!$B$2:$H$36,5,FALSE),IF(ISERROR(E14/H14),"",ROUND(E14/H14,2)))),"",IF(IF(ISERROR(E14/H14),"",ROUND(E14/H14,2))&gt;VLOOKUP(B14,PPC!$B$2:$H$36,5,FALSE),VLOOKUP(B14,PPC!$B$2:$H$36,5,FALSE),IF(ISERROR(E14/H14),"",ROUND(E14/H14,2))))</f>
        <v/>
      </c>
      <c r="J14" s="105"/>
      <c r="K14" s="7"/>
      <c r="L14" s="5"/>
      <c r="M14" s="5"/>
      <c r="N14" s="7"/>
      <c r="O14" s="7"/>
      <c r="P14" s="7"/>
      <c r="Q14" s="7"/>
      <c r="R14" s="7"/>
      <c r="S14" s="7"/>
      <c r="T14" s="7"/>
      <c r="U14" s="7"/>
      <c r="V14" s="7"/>
      <c r="W14" s="7"/>
      <c r="X14" s="7"/>
      <c r="Y14" s="7"/>
      <c r="Z14" s="7"/>
    </row>
    <row r="15" spans="1:26" ht="14" x14ac:dyDescent="0.15">
      <c r="A15" s="108"/>
      <c r="B15" s="108"/>
      <c r="C15" s="105" t="str">
        <f>IF(ISERROR(VLOOKUP(B15,PPC!$B$2:$H$36,2,FALSE)),"",VLOOKUP(B15,PPC!$B$2:$H$36,2,FALSE))</f>
        <v/>
      </c>
      <c r="D15" s="105"/>
      <c r="E15" s="106"/>
      <c r="F15" s="106"/>
      <c r="G15" s="106"/>
      <c r="H15" s="106" t="str">
        <f>IF(ISERROR(VLOOKUP(B15,PPC!$B$2:$H$36,6,FALSE)),"",VLOOKUP(B15,PPC!$B$2:$H$36,6,FALSE))</f>
        <v/>
      </c>
      <c r="I15" s="106" t="str">
        <f>IF(ISERROR(IF(IF(ISERROR(E15/H15),"",ROUND(E15/H15,2))&gt;VLOOKUP(B15,PPC!$B$2:$H$36,5,FALSE),VLOOKUP(B15,PPC!$B$2:$H$36,5,FALSE),IF(ISERROR(E15/H15),"",ROUND(E15/H15,2)))),"",IF(IF(ISERROR(E15/H15),"",ROUND(E15/H15,2))&gt;VLOOKUP(B15,PPC!$B$2:$H$36,5,FALSE),VLOOKUP(B15,PPC!$B$2:$H$36,5,FALSE),IF(ISERROR(E15/H15),"",ROUND(E15/H15,2))))</f>
        <v/>
      </c>
      <c r="J15" s="105"/>
      <c r="K15" s="7"/>
      <c r="L15" s="5"/>
      <c r="M15" s="5"/>
      <c r="N15" s="7"/>
      <c r="O15" s="7"/>
      <c r="P15" s="7"/>
      <c r="Q15" s="7"/>
      <c r="R15" s="7"/>
      <c r="S15" s="7"/>
      <c r="T15" s="7"/>
      <c r="U15" s="7"/>
      <c r="V15" s="7"/>
      <c r="W15" s="7"/>
      <c r="X15" s="7"/>
      <c r="Y15" s="7"/>
      <c r="Z15" s="7"/>
    </row>
    <row r="16" spans="1:26" ht="14" x14ac:dyDescent="0.15">
      <c r="A16" s="108"/>
      <c r="B16" s="108"/>
      <c r="C16" s="105" t="str">
        <f>IF(ISERROR(VLOOKUP(B16,PPC!$B$2:$H$36,2,FALSE)),"",VLOOKUP(B16,PPC!$B$2:$H$36,2,FALSE))</f>
        <v/>
      </c>
      <c r="D16" s="105"/>
      <c r="E16" s="106"/>
      <c r="F16" s="106"/>
      <c r="G16" s="106"/>
      <c r="H16" s="106" t="str">
        <f>IF(ISERROR(VLOOKUP(B16,PPC!$B$2:$H$36,6,FALSE)),"",VLOOKUP(B16,PPC!$B$2:$H$36,6,FALSE))</f>
        <v/>
      </c>
      <c r="I16" s="106" t="str">
        <f>IF(ISERROR(IF(IF(ISERROR(E16/H16),"",ROUND(E16/H16,2))&gt;VLOOKUP(B16,PPC!$B$2:$H$36,5,FALSE),VLOOKUP(B16,PPC!$B$2:$H$36,5,FALSE),IF(ISERROR(E16/H16),"",ROUND(E16/H16,2)))),"",IF(IF(ISERROR(E16/H16),"",ROUND(E16/H16,2))&gt;VLOOKUP(B16,PPC!$B$2:$H$36,5,FALSE),VLOOKUP(B16,PPC!$B$2:$H$36,5,FALSE),IF(ISERROR(E16/H16),"",ROUND(E16/H16,2))))</f>
        <v/>
      </c>
      <c r="J16" s="105"/>
      <c r="K16" s="7"/>
      <c r="L16" s="5"/>
      <c r="M16" s="5"/>
      <c r="N16" s="7"/>
      <c r="O16" s="7"/>
      <c r="P16" s="7"/>
      <c r="Q16" s="7"/>
      <c r="R16" s="7"/>
      <c r="S16" s="7"/>
      <c r="T16" s="7"/>
      <c r="U16" s="7"/>
      <c r="V16" s="7"/>
      <c r="W16" s="7"/>
      <c r="X16" s="7"/>
      <c r="Y16" s="7"/>
      <c r="Z16" s="7"/>
    </row>
    <row r="17" spans="1:26" x14ac:dyDescent="0.15">
      <c r="A17" s="7"/>
      <c r="B17" s="7"/>
      <c r="C17" s="7"/>
      <c r="D17" s="7"/>
      <c r="E17" s="7"/>
      <c r="F17" s="7"/>
      <c r="G17" s="7"/>
      <c r="H17" s="7"/>
      <c r="I17" s="7"/>
      <c r="J17" s="7"/>
      <c r="K17" s="7"/>
      <c r="L17" s="5"/>
      <c r="M17" s="5"/>
      <c r="N17" s="7"/>
      <c r="O17" s="7"/>
      <c r="P17" s="7"/>
      <c r="Q17" s="7"/>
      <c r="R17" s="7"/>
      <c r="S17" s="7"/>
      <c r="T17" s="7"/>
      <c r="U17" s="7"/>
      <c r="V17" s="7"/>
      <c r="W17" s="7"/>
      <c r="X17" s="7"/>
      <c r="Y17" s="7"/>
      <c r="Z17" s="7"/>
    </row>
    <row r="18" spans="1:26" x14ac:dyDescent="0.15">
      <c r="A18" s="7"/>
      <c r="B18" s="7"/>
      <c r="C18" s="7"/>
      <c r="D18" s="7"/>
      <c r="E18" s="7"/>
      <c r="F18" s="7"/>
      <c r="G18" s="7"/>
      <c r="H18" s="7"/>
      <c r="I18" s="7"/>
      <c r="J18" s="7"/>
      <c r="K18" s="7"/>
      <c r="L18" s="5"/>
      <c r="M18" s="5"/>
      <c r="N18" s="7"/>
      <c r="O18" s="7"/>
      <c r="P18" s="7"/>
      <c r="Q18" s="7"/>
      <c r="R18" s="7"/>
      <c r="S18" s="7"/>
      <c r="T18" s="7"/>
      <c r="U18" s="7"/>
      <c r="V18" s="7"/>
      <c r="W18" s="7"/>
      <c r="X18" s="7"/>
      <c r="Y18" s="7"/>
      <c r="Z18" s="7"/>
    </row>
    <row r="19" spans="1:26" x14ac:dyDescent="0.15">
      <c r="A19" s="7"/>
      <c r="B19" s="7"/>
      <c r="C19" s="7"/>
      <c r="D19" s="7"/>
      <c r="E19" s="7"/>
      <c r="F19" s="7"/>
      <c r="G19" s="7"/>
      <c r="H19" s="7"/>
      <c r="I19" s="7"/>
      <c r="J19" s="7"/>
      <c r="K19" s="7"/>
      <c r="L19" s="5"/>
      <c r="M19" s="5"/>
      <c r="N19" s="7"/>
      <c r="O19" s="7"/>
      <c r="P19" s="7"/>
      <c r="Q19" s="7"/>
      <c r="R19" s="7"/>
      <c r="S19" s="7"/>
      <c r="T19" s="7"/>
      <c r="U19" s="7"/>
      <c r="V19" s="7"/>
      <c r="W19" s="7"/>
      <c r="X19" s="7"/>
      <c r="Y19" s="7"/>
      <c r="Z19" s="7"/>
    </row>
    <row r="20" spans="1:26" x14ac:dyDescent="0.15">
      <c r="A20" s="7"/>
      <c r="B20" s="7"/>
      <c r="C20" s="7"/>
      <c r="D20" s="7"/>
      <c r="E20" s="7"/>
      <c r="F20" s="7"/>
      <c r="G20" s="7"/>
      <c r="H20" s="7"/>
      <c r="I20" s="7"/>
      <c r="J20" s="7"/>
      <c r="K20" s="7"/>
      <c r="L20" s="5"/>
      <c r="M20" s="5"/>
      <c r="N20" s="7"/>
      <c r="O20" s="7"/>
      <c r="P20" s="7"/>
      <c r="Q20" s="7"/>
      <c r="R20" s="7"/>
      <c r="S20" s="7"/>
      <c r="T20" s="7"/>
      <c r="U20" s="7"/>
      <c r="V20" s="7"/>
      <c r="W20" s="7"/>
      <c r="X20" s="7"/>
      <c r="Y20" s="7"/>
      <c r="Z20" s="7"/>
    </row>
    <row r="21" spans="1:26" x14ac:dyDescent="0.15">
      <c r="A21" s="7"/>
      <c r="B21" s="7"/>
      <c r="C21" s="7"/>
      <c r="D21" s="7"/>
      <c r="E21" s="7"/>
      <c r="F21" s="7"/>
      <c r="G21" s="7"/>
      <c r="H21" s="7"/>
      <c r="I21" s="7"/>
      <c r="J21" s="7"/>
      <c r="K21" s="7"/>
      <c r="L21" s="5"/>
      <c r="M21" s="5"/>
      <c r="N21" s="7"/>
      <c r="O21" s="7"/>
      <c r="P21" s="7"/>
      <c r="Q21" s="7"/>
      <c r="R21" s="7"/>
      <c r="S21" s="7"/>
      <c r="T21" s="7"/>
      <c r="U21" s="7"/>
      <c r="V21" s="7"/>
      <c r="W21" s="7"/>
      <c r="X21" s="7"/>
      <c r="Y21" s="7"/>
      <c r="Z21" s="7"/>
    </row>
    <row r="22" spans="1:26" x14ac:dyDescent="0.15">
      <c r="A22" s="7"/>
      <c r="B22" s="7"/>
      <c r="C22" s="7"/>
      <c r="D22" s="7"/>
      <c r="E22" s="7"/>
      <c r="F22" s="7"/>
      <c r="G22" s="7"/>
      <c r="H22" s="7"/>
      <c r="I22" s="7"/>
      <c r="J22" s="7"/>
      <c r="K22" s="7"/>
      <c r="L22" s="5"/>
      <c r="M22" s="5"/>
      <c r="N22" s="7"/>
      <c r="O22" s="7"/>
      <c r="P22" s="7"/>
      <c r="Q22" s="7"/>
      <c r="R22" s="7"/>
      <c r="S22" s="7"/>
      <c r="T22" s="7"/>
      <c r="U22" s="7"/>
      <c r="V22" s="7"/>
      <c r="W22" s="7"/>
      <c r="X22" s="7"/>
      <c r="Y22" s="7"/>
      <c r="Z22" s="7"/>
    </row>
    <row r="23" spans="1:26" x14ac:dyDescent="0.15">
      <c r="A23" s="7"/>
      <c r="B23" s="7"/>
      <c r="C23" s="7"/>
      <c r="D23" s="7"/>
      <c r="E23" s="7"/>
      <c r="F23" s="7"/>
      <c r="G23"/>
      <c r="H23" s="7"/>
      <c r="I23" s="7"/>
      <c r="J23" s="7"/>
      <c r="K23" s="7"/>
      <c r="L23" s="5"/>
      <c r="M23" s="5"/>
      <c r="N23" s="7"/>
      <c r="O23" s="7"/>
      <c r="P23" s="7"/>
      <c r="Q23" s="7"/>
      <c r="R23" s="7"/>
      <c r="S23" s="7"/>
      <c r="T23" s="7"/>
      <c r="U23" s="7"/>
      <c r="V23" s="7"/>
      <c r="W23" s="7"/>
      <c r="X23" s="7"/>
      <c r="Y23" s="7"/>
      <c r="Z23" s="7"/>
    </row>
    <row r="24" spans="1:26" x14ac:dyDescent="0.15">
      <c r="A24" s="7"/>
      <c r="B24" s="7"/>
      <c r="C24" s="7"/>
      <c r="D24" s="7"/>
      <c r="E24" s="7"/>
      <c r="F24" s="7"/>
      <c r="G24" s="7"/>
      <c r="H24" s="7"/>
      <c r="I24" s="7"/>
      <c r="J24" s="7"/>
      <c r="K24" s="7"/>
      <c r="L24" s="5"/>
      <c r="M24" s="5"/>
      <c r="N24" s="7"/>
      <c r="O24" s="7"/>
      <c r="P24" s="7"/>
      <c r="Q24" s="7"/>
      <c r="R24" s="7"/>
      <c r="S24" s="7"/>
      <c r="T24" s="7"/>
      <c r="U24" s="7"/>
      <c r="V24" s="7"/>
      <c r="W24" s="7"/>
      <c r="X24" s="7"/>
      <c r="Y24" s="7"/>
      <c r="Z24" s="7"/>
    </row>
    <row r="25" spans="1:26" x14ac:dyDescent="0.15">
      <c r="A25" s="7"/>
      <c r="B25" s="7"/>
      <c r="C25" s="7"/>
      <c r="D25" s="7"/>
      <c r="E25" s="7"/>
      <c r="F25" s="7"/>
      <c r="G25" s="7"/>
      <c r="H25" s="7"/>
      <c r="I25" s="7"/>
      <c r="J25" s="7"/>
      <c r="K25" s="7"/>
      <c r="L25" s="5"/>
      <c r="M25" s="5"/>
      <c r="N25" s="7"/>
      <c r="O25" s="7"/>
      <c r="P25" s="7"/>
      <c r="Q25" s="7"/>
      <c r="R25" s="7"/>
      <c r="S25" s="7"/>
      <c r="T25" s="7"/>
      <c r="U25" s="7"/>
      <c r="V25" s="7"/>
      <c r="W25" s="7"/>
      <c r="X25" s="7"/>
      <c r="Y25" s="7"/>
      <c r="Z25" s="7"/>
    </row>
    <row r="26" spans="1:26" x14ac:dyDescent="0.15">
      <c r="A26" s="7"/>
      <c r="B26" s="7"/>
      <c r="C26" s="7"/>
      <c r="D26" s="7"/>
      <c r="E26" s="7"/>
      <c r="F26" s="7"/>
      <c r="G26" s="7"/>
      <c r="H26" s="7"/>
      <c r="I26" s="7"/>
      <c r="J26" s="7"/>
      <c r="K26" s="7"/>
      <c r="L26" s="5"/>
      <c r="M26" s="5"/>
      <c r="N26" s="7"/>
      <c r="O26" s="7"/>
      <c r="P26" s="7"/>
      <c r="Q26" s="7"/>
      <c r="R26" s="7"/>
      <c r="S26" s="7"/>
      <c r="T26" s="7"/>
      <c r="U26" s="7"/>
      <c r="V26" s="7"/>
      <c r="W26" s="7"/>
      <c r="X26" s="7"/>
      <c r="Y26" s="7"/>
      <c r="Z26" s="7"/>
    </row>
    <row r="27" spans="1:26" x14ac:dyDescent="0.15">
      <c r="A27" s="7"/>
      <c r="B27" s="7"/>
      <c r="C27" s="7"/>
      <c r="D27" s="7"/>
      <c r="E27" s="7"/>
      <c r="F27" s="7"/>
      <c r="G27" s="7"/>
      <c r="H27" s="7"/>
      <c r="I27" s="7"/>
      <c r="J27" s="7"/>
      <c r="K27" s="7"/>
      <c r="L27" s="5"/>
      <c r="M27" s="5"/>
      <c r="N27" s="7"/>
      <c r="O27" s="7"/>
      <c r="P27" s="7"/>
      <c r="Q27" s="7"/>
      <c r="R27" s="7"/>
      <c r="S27" s="7"/>
      <c r="T27" s="7"/>
      <c r="U27" s="7"/>
      <c r="V27" s="7"/>
      <c r="W27" s="7"/>
      <c r="X27" s="7"/>
      <c r="Y27" s="7"/>
      <c r="Z27" s="7"/>
    </row>
    <row r="28" spans="1:26" x14ac:dyDescent="0.15">
      <c r="A28" s="7"/>
      <c r="B28" s="7"/>
      <c r="C28" s="7"/>
      <c r="D28" s="7"/>
      <c r="E28" s="7"/>
      <c r="F28" s="7"/>
      <c r="G28" s="7"/>
      <c r="H28" s="7"/>
      <c r="I28" s="7"/>
      <c r="J28" s="7"/>
      <c r="K28" s="7"/>
      <c r="L28" s="5"/>
      <c r="M28" s="5"/>
      <c r="N28" s="7"/>
      <c r="O28" s="7"/>
      <c r="P28" s="7"/>
      <c r="Q28" s="7"/>
      <c r="R28" s="7"/>
      <c r="S28" s="7"/>
      <c r="T28" s="7"/>
      <c r="U28" s="7"/>
      <c r="V28" s="7"/>
      <c r="W28" s="7"/>
      <c r="X28" s="7"/>
      <c r="Y28" s="7"/>
      <c r="Z28" s="7"/>
    </row>
    <row r="29" spans="1:26" x14ac:dyDescent="0.15">
      <c r="A29" s="7"/>
      <c r="B29" s="7"/>
      <c r="C29" s="7"/>
      <c r="D29" s="7"/>
      <c r="E29" s="7"/>
      <c r="F29" s="7"/>
      <c r="G29" s="7"/>
      <c r="H29" s="7"/>
      <c r="I29" s="7"/>
      <c r="J29" s="7"/>
      <c r="K29" s="7"/>
      <c r="L29" s="7"/>
      <c r="M29" s="7"/>
      <c r="N29" s="7"/>
      <c r="O29" s="7"/>
      <c r="P29" s="7"/>
      <c r="Q29" s="7"/>
      <c r="R29" s="7"/>
      <c r="S29" s="7"/>
      <c r="T29" s="7"/>
      <c r="U29" s="7"/>
      <c r="V29" s="7"/>
      <c r="W29" s="7"/>
      <c r="X29" s="7"/>
      <c r="Y29" s="7"/>
      <c r="Z29" s="7"/>
    </row>
    <row r="30" spans="1:26" x14ac:dyDescent="0.15">
      <c r="A30" s="7"/>
      <c r="B30" s="7"/>
      <c r="C30" s="7"/>
      <c r="D30" s="7"/>
      <c r="E30" s="7"/>
      <c r="F30" s="7"/>
      <c r="G30" s="7"/>
      <c r="H30" s="7"/>
      <c r="I30" s="7"/>
      <c r="J30" s="7"/>
      <c r="K30" s="7"/>
      <c r="L30" s="7"/>
      <c r="M30" s="7"/>
      <c r="N30" s="7"/>
      <c r="O30" s="7"/>
      <c r="P30" s="7"/>
      <c r="Q30" s="7"/>
      <c r="R30" s="7"/>
      <c r="S30" s="7"/>
      <c r="T30" s="7"/>
      <c r="U30" s="7"/>
      <c r="V30" s="7"/>
      <c r="W30" s="7"/>
      <c r="X30" s="7"/>
      <c r="Y30" s="7"/>
      <c r="Z30" s="7"/>
    </row>
    <row r="31" spans="1:26" x14ac:dyDescent="0.15">
      <c r="A31" s="7"/>
      <c r="B31" s="7"/>
      <c r="C31" s="7"/>
      <c r="D31" s="7"/>
      <c r="E31" s="7"/>
      <c r="F31" s="7"/>
      <c r="G31" s="7"/>
      <c r="H31" s="7"/>
      <c r="I31" s="7"/>
      <c r="J31" s="7"/>
      <c r="K31" s="7"/>
      <c r="L31" s="7"/>
      <c r="M31" s="7"/>
      <c r="N31" s="7"/>
      <c r="O31" s="7"/>
      <c r="P31" s="7"/>
      <c r="Q31" s="7"/>
      <c r="R31" s="7"/>
      <c r="S31" s="7"/>
      <c r="T31" s="7"/>
      <c r="U31" s="7"/>
      <c r="V31" s="7"/>
      <c r="W31" s="7"/>
      <c r="X31" s="7"/>
      <c r="Y31" s="7"/>
      <c r="Z31" s="7"/>
    </row>
    <row r="32" spans="1:26" x14ac:dyDescent="0.15">
      <c r="A32" s="7"/>
      <c r="B32" s="7"/>
      <c r="C32" s="7"/>
      <c r="D32" s="7"/>
      <c r="E32" s="7"/>
      <c r="F32" s="7"/>
      <c r="G32" s="7"/>
      <c r="H32" s="7"/>
      <c r="I32" s="7"/>
      <c r="J32" s="7"/>
      <c r="K32" s="7"/>
      <c r="L32" s="7"/>
      <c r="M32" s="7"/>
      <c r="N32" s="7"/>
      <c r="O32" s="7"/>
      <c r="P32" s="7"/>
      <c r="Q32" s="7"/>
      <c r="R32" s="7"/>
      <c r="S32" s="7"/>
      <c r="T32" s="7"/>
      <c r="U32" s="7"/>
      <c r="V32" s="7"/>
      <c r="W32" s="7"/>
      <c r="X32" s="7"/>
      <c r="Y32" s="7"/>
      <c r="Z32" s="7"/>
    </row>
    <row r="33" spans="1:26" x14ac:dyDescent="0.15">
      <c r="A33" s="7"/>
      <c r="B33" s="7"/>
      <c r="C33" s="7"/>
      <c r="D33" s="7"/>
      <c r="E33" s="7"/>
      <c r="F33" s="7"/>
      <c r="G33" s="7"/>
      <c r="H33" s="7"/>
      <c r="I33" s="7"/>
      <c r="J33" s="7"/>
      <c r="K33" s="7"/>
      <c r="L33" s="7"/>
      <c r="M33" s="7"/>
      <c r="N33" s="7"/>
      <c r="O33" s="7"/>
      <c r="P33" s="7"/>
      <c r="Q33" s="7"/>
      <c r="R33" s="7"/>
      <c r="S33" s="7"/>
      <c r="T33" s="7"/>
      <c r="U33" s="7"/>
      <c r="V33" s="7"/>
      <c r="W33" s="7"/>
      <c r="X33" s="7"/>
      <c r="Y33" s="7"/>
      <c r="Z33" s="7"/>
    </row>
    <row r="34" spans="1:26" x14ac:dyDescent="0.15">
      <c r="A34" s="7"/>
      <c r="B34" s="7"/>
      <c r="C34" s="7"/>
      <c r="D34" s="7"/>
      <c r="E34" s="7"/>
      <c r="F34" s="7"/>
      <c r="G34" s="7"/>
      <c r="H34" s="7"/>
      <c r="I34" s="7"/>
      <c r="J34" s="7"/>
      <c r="K34" s="7"/>
      <c r="L34" s="7"/>
      <c r="M34" s="7"/>
      <c r="N34" s="7"/>
      <c r="O34" s="7"/>
      <c r="P34" s="7"/>
      <c r="Q34" s="7"/>
      <c r="R34" s="7"/>
      <c r="S34" s="7"/>
      <c r="T34" s="7"/>
      <c r="U34" s="7"/>
      <c r="V34" s="7"/>
      <c r="W34" s="7"/>
      <c r="X34" s="7"/>
      <c r="Y34" s="7"/>
      <c r="Z34" s="7"/>
    </row>
    <row r="35" spans="1:26" x14ac:dyDescent="0.15">
      <c r="A35" s="7"/>
      <c r="B35" s="7"/>
      <c r="C35" s="7"/>
      <c r="D35" s="7"/>
      <c r="E35" s="7"/>
      <c r="F35" s="7"/>
      <c r="G35" s="7"/>
      <c r="H35" s="7"/>
      <c r="I35" s="7"/>
      <c r="J35" s="7"/>
      <c r="K35" s="7"/>
      <c r="L35" s="7"/>
      <c r="M35" s="7"/>
      <c r="N35" s="7"/>
      <c r="O35" s="7"/>
      <c r="P35" s="7"/>
      <c r="Q35" s="7"/>
      <c r="R35" s="7"/>
      <c r="S35" s="7"/>
      <c r="T35" s="7"/>
      <c r="U35" s="7"/>
      <c r="V35" s="7"/>
      <c r="W35" s="7"/>
      <c r="X35" s="7"/>
      <c r="Y35" s="7"/>
      <c r="Z35" s="7"/>
    </row>
    <row r="36" spans="1:26" x14ac:dyDescent="0.15">
      <c r="A36" s="7"/>
      <c r="B36" s="7"/>
      <c r="C36" s="7"/>
      <c r="D36" s="7"/>
      <c r="E36" s="7"/>
      <c r="F36" s="7"/>
      <c r="G36" s="7"/>
      <c r="H36" s="7"/>
      <c r="I36" s="7"/>
      <c r="J36" s="7"/>
      <c r="K36" s="7"/>
      <c r="L36" s="7"/>
      <c r="M36" s="7"/>
      <c r="N36" s="7"/>
      <c r="O36" s="7"/>
      <c r="P36" s="7"/>
      <c r="Q36" s="7"/>
      <c r="R36" s="7"/>
      <c r="S36" s="7"/>
      <c r="T36" s="7"/>
      <c r="U36" s="7"/>
      <c r="V36" s="7"/>
      <c r="W36" s="7"/>
      <c r="X36" s="7"/>
      <c r="Y36" s="7"/>
      <c r="Z36" s="7"/>
    </row>
    <row r="37" spans="1:26" x14ac:dyDescent="0.15">
      <c r="A37" s="7"/>
      <c r="B37" s="7"/>
      <c r="C37" s="7"/>
      <c r="D37" s="7"/>
      <c r="E37" s="7"/>
      <c r="F37" s="7"/>
      <c r="G37" s="7"/>
      <c r="H37" s="7"/>
      <c r="I37" s="7"/>
      <c r="J37" s="7"/>
      <c r="K37" s="7"/>
      <c r="L37" s="7"/>
      <c r="M37" s="7"/>
      <c r="N37" s="7"/>
      <c r="O37" s="7"/>
      <c r="P37" s="7"/>
      <c r="Q37" s="7"/>
      <c r="R37" s="7"/>
      <c r="S37" s="7"/>
      <c r="T37" s="7"/>
      <c r="U37" s="7"/>
      <c r="V37" s="7"/>
      <c r="W37" s="7"/>
      <c r="X37" s="7"/>
      <c r="Y37" s="7"/>
      <c r="Z37" s="7"/>
    </row>
    <row r="38" spans="1:26" x14ac:dyDescent="0.15">
      <c r="A38" s="7"/>
      <c r="B38" s="7"/>
      <c r="C38" s="7"/>
      <c r="D38" s="7"/>
      <c r="E38" s="7"/>
      <c r="F38" s="7"/>
      <c r="G38" s="7"/>
      <c r="H38" s="7"/>
      <c r="I38" s="7"/>
      <c r="J38" s="7"/>
      <c r="K38" s="7"/>
      <c r="L38" s="7"/>
      <c r="M38" s="7"/>
      <c r="N38" s="7"/>
      <c r="O38" s="7"/>
      <c r="P38" s="7"/>
      <c r="Q38" s="7"/>
      <c r="R38" s="7"/>
      <c r="S38" s="7"/>
      <c r="T38" s="7"/>
      <c r="U38" s="7"/>
      <c r="V38" s="7"/>
      <c r="W38" s="7"/>
      <c r="X38" s="7"/>
      <c r="Y38" s="7"/>
      <c r="Z38" s="7"/>
    </row>
    <row r="39" spans="1:26" x14ac:dyDescent="0.15">
      <c r="A39" s="7"/>
      <c r="B39" s="7"/>
      <c r="C39" s="7"/>
      <c r="D39" s="7"/>
      <c r="E39" s="7"/>
      <c r="F39" s="7"/>
      <c r="G39" s="7"/>
      <c r="H39" s="7"/>
      <c r="I39" s="7"/>
      <c r="J39" s="7"/>
      <c r="K39" s="7"/>
      <c r="L39" s="7"/>
      <c r="M39" s="7"/>
      <c r="N39" s="7"/>
      <c r="O39" s="7"/>
      <c r="P39" s="7"/>
      <c r="Q39" s="7"/>
      <c r="R39" s="7"/>
      <c r="S39" s="7"/>
      <c r="T39" s="7"/>
      <c r="U39" s="7"/>
      <c r="V39" s="7"/>
      <c r="W39" s="7"/>
      <c r="X39" s="7"/>
      <c r="Y39" s="7"/>
      <c r="Z39" s="7"/>
    </row>
    <row r="40" spans="1:26" x14ac:dyDescent="0.15">
      <c r="A40" s="7"/>
      <c r="B40" s="7"/>
      <c r="C40" s="7"/>
      <c r="D40" s="7"/>
      <c r="E40" s="7"/>
      <c r="F40" s="7"/>
      <c r="G40" s="7"/>
      <c r="H40" s="7"/>
      <c r="I40" s="7"/>
      <c r="J40" s="7"/>
      <c r="K40" s="7"/>
      <c r="L40" s="7"/>
      <c r="M40" s="7"/>
      <c r="N40" s="7"/>
      <c r="O40" s="7"/>
      <c r="P40" s="7"/>
      <c r="Q40" s="7"/>
      <c r="R40" s="7"/>
      <c r="S40" s="7"/>
      <c r="T40" s="7"/>
      <c r="U40" s="7"/>
      <c r="V40" s="7"/>
      <c r="W40" s="7"/>
      <c r="X40" s="7"/>
      <c r="Y40" s="7"/>
      <c r="Z40" s="7"/>
    </row>
    <row r="41" spans="1:26" x14ac:dyDescent="0.15">
      <c r="A41" s="7"/>
      <c r="B41" s="7"/>
      <c r="C41" s="7"/>
      <c r="D41" s="7"/>
      <c r="E41" s="7"/>
      <c r="F41" s="7"/>
      <c r="G41" s="7"/>
      <c r="H41" s="7"/>
      <c r="I41" s="7"/>
      <c r="J41" s="7"/>
      <c r="K41" s="7"/>
      <c r="L41" s="7"/>
      <c r="M41" s="7"/>
      <c r="N41" s="7"/>
      <c r="O41" s="7"/>
      <c r="P41" s="7"/>
      <c r="Q41" s="7"/>
      <c r="R41" s="7"/>
      <c r="S41" s="7"/>
      <c r="T41" s="7"/>
      <c r="U41" s="7"/>
      <c r="V41" s="7"/>
      <c r="W41" s="7"/>
      <c r="X41" s="7"/>
      <c r="Y41" s="7"/>
      <c r="Z41" s="7"/>
    </row>
    <row r="42" spans="1:26" x14ac:dyDescent="0.15">
      <c r="A42" s="7"/>
      <c r="B42" s="7"/>
      <c r="C42" s="7"/>
      <c r="D42" s="7"/>
      <c r="E42" s="7"/>
      <c r="F42" s="7"/>
      <c r="G42" s="7"/>
      <c r="H42" s="7"/>
      <c r="I42" s="7"/>
      <c r="J42" s="7"/>
      <c r="K42" s="7"/>
      <c r="L42" s="7"/>
      <c r="M42" s="7"/>
      <c r="N42" s="7"/>
      <c r="O42" s="7"/>
      <c r="P42" s="7"/>
      <c r="Q42" s="7"/>
      <c r="R42" s="7"/>
      <c r="S42" s="7"/>
      <c r="T42" s="7"/>
      <c r="U42" s="7"/>
      <c r="V42" s="7"/>
      <c r="W42" s="7"/>
      <c r="X42" s="7"/>
      <c r="Y42" s="7"/>
      <c r="Z42" s="7"/>
    </row>
    <row r="43" spans="1:26" x14ac:dyDescent="0.15">
      <c r="A43" s="7"/>
      <c r="B43" s="7"/>
      <c r="C43" s="7"/>
      <c r="D43" s="7"/>
      <c r="E43" s="7"/>
      <c r="F43" s="7"/>
      <c r="G43" s="7"/>
      <c r="H43" s="7"/>
      <c r="I43" s="7"/>
      <c r="J43" s="7"/>
      <c r="K43" s="7"/>
      <c r="L43" s="7"/>
      <c r="M43" s="7"/>
      <c r="N43" s="7"/>
      <c r="O43" s="7"/>
      <c r="P43" s="7"/>
      <c r="Q43" s="7"/>
      <c r="R43" s="7"/>
      <c r="S43" s="7"/>
      <c r="T43" s="7"/>
      <c r="U43" s="7"/>
      <c r="V43" s="7"/>
      <c r="W43" s="7"/>
      <c r="X43" s="7"/>
      <c r="Y43" s="7"/>
      <c r="Z43" s="7"/>
    </row>
    <row r="44" spans="1:26" x14ac:dyDescent="0.15">
      <c r="A44" s="7"/>
      <c r="B44" s="7"/>
      <c r="C44" s="7"/>
      <c r="D44" s="7"/>
      <c r="E44" s="7"/>
      <c r="F44" s="7"/>
      <c r="G44" s="7"/>
      <c r="H44" s="7"/>
      <c r="I44" s="7"/>
      <c r="J44" s="7"/>
      <c r="K44" s="7"/>
      <c r="L44" s="7"/>
      <c r="M44" s="7"/>
      <c r="N44" s="7"/>
      <c r="O44" s="7"/>
      <c r="P44" s="7"/>
      <c r="Q44" s="7"/>
      <c r="R44" s="7"/>
      <c r="S44" s="7"/>
      <c r="T44" s="7"/>
      <c r="U44" s="7"/>
      <c r="V44" s="7"/>
      <c r="W44" s="7"/>
      <c r="X44" s="7"/>
      <c r="Y44" s="7"/>
      <c r="Z44" s="7"/>
    </row>
    <row r="45" spans="1:2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row>
    <row r="46" spans="1:26" x14ac:dyDescent="0.15">
      <c r="A46" s="7"/>
      <c r="B46" s="7"/>
      <c r="C46" s="7"/>
      <c r="D46" s="7"/>
      <c r="E46" s="7"/>
      <c r="F46" s="7"/>
      <c r="G46" s="7"/>
      <c r="H46" s="7"/>
      <c r="I46" s="7"/>
      <c r="J46" s="7"/>
      <c r="K46" s="7"/>
      <c r="L46" s="7"/>
      <c r="M46" s="7"/>
      <c r="N46" s="7"/>
      <c r="O46" s="7"/>
      <c r="P46" s="7"/>
      <c r="Q46" s="7"/>
      <c r="R46" s="7"/>
      <c r="S46" s="7"/>
      <c r="T46" s="7"/>
      <c r="U46" s="7"/>
      <c r="V46" s="7"/>
      <c r="W46" s="7"/>
      <c r="X46" s="7"/>
      <c r="Y46" s="7"/>
      <c r="Z46" s="7"/>
    </row>
    <row r="47" spans="1:26" x14ac:dyDescent="0.15">
      <c r="A47" s="7"/>
      <c r="B47" s="7"/>
      <c r="C47" s="7"/>
      <c r="D47" s="7"/>
      <c r="E47" s="7"/>
      <c r="F47" s="7"/>
      <c r="G47" s="7"/>
      <c r="H47" s="7"/>
      <c r="I47" s="7"/>
      <c r="J47" s="7"/>
      <c r="K47" s="7"/>
      <c r="L47" s="7"/>
      <c r="M47" s="7"/>
      <c r="N47" s="7"/>
      <c r="O47" s="7"/>
      <c r="P47" s="7"/>
      <c r="Q47" s="7"/>
      <c r="R47" s="7"/>
      <c r="S47" s="7"/>
      <c r="T47" s="7"/>
      <c r="U47" s="7"/>
      <c r="V47" s="7"/>
      <c r="W47" s="7"/>
      <c r="X47" s="7"/>
      <c r="Y47" s="7"/>
      <c r="Z47" s="7"/>
    </row>
    <row r="48" spans="1:26" x14ac:dyDescent="0.15">
      <c r="A48" s="7"/>
      <c r="B48" s="7"/>
      <c r="C48" s="7"/>
      <c r="D48" s="7"/>
      <c r="E48" s="7"/>
      <c r="F48" s="7"/>
      <c r="G48" s="7"/>
      <c r="H48" s="7"/>
      <c r="I48" s="7"/>
      <c r="J48" s="7"/>
      <c r="K48" s="7"/>
      <c r="L48" s="7"/>
      <c r="M48" s="7"/>
      <c r="N48" s="7"/>
      <c r="O48" s="7"/>
      <c r="P48" s="7"/>
      <c r="Q48" s="7"/>
      <c r="R48" s="7"/>
      <c r="S48" s="7"/>
      <c r="T48" s="7"/>
      <c r="U48" s="7"/>
      <c r="V48" s="7"/>
      <c r="W48" s="7"/>
      <c r="X48" s="7"/>
      <c r="Y48" s="7"/>
      <c r="Z48" s="7"/>
    </row>
    <row r="49" spans="1:26" x14ac:dyDescent="0.15">
      <c r="A49" s="7"/>
      <c r="B49" s="7"/>
      <c r="C49" s="7"/>
      <c r="D49" s="7"/>
      <c r="E49" s="7"/>
      <c r="F49" s="7"/>
      <c r="G49" s="7"/>
      <c r="H49" s="7"/>
      <c r="I49" s="7"/>
      <c r="J49" s="7"/>
      <c r="K49" s="7"/>
      <c r="L49" s="7"/>
      <c r="M49" s="7"/>
      <c r="N49" s="7"/>
      <c r="O49" s="7"/>
      <c r="P49" s="7"/>
      <c r="Q49" s="7"/>
      <c r="R49" s="7"/>
      <c r="S49" s="7"/>
      <c r="T49" s="7"/>
      <c r="U49" s="7"/>
      <c r="V49" s="7"/>
      <c r="W49" s="7"/>
      <c r="X49" s="7"/>
      <c r="Y49" s="7"/>
      <c r="Z49" s="7"/>
    </row>
    <row r="50" spans="1:26" x14ac:dyDescent="0.15">
      <c r="A50" s="7"/>
      <c r="B50" s="7"/>
      <c r="C50" s="7"/>
      <c r="D50" s="7"/>
      <c r="E50" s="7"/>
      <c r="F50" s="7"/>
      <c r="G50" s="7"/>
      <c r="H50" s="7"/>
      <c r="I50" s="7"/>
      <c r="J50" s="7"/>
      <c r="K50" s="7"/>
      <c r="L50" s="7"/>
      <c r="M50" s="7"/>
      <c r="N50" s="7"/>
      <c r="O50" s="7"/>
      <c r="P50" s="7"/>
      <c r="Q50" s="7"/>
      <c r="R50" s="7"/>
      <c r="S50" s="7"/>
      <c r="T50" s="7"/>
      <c r="U50" s="7"/>
      <c r="V50" s="7"/>
      <c r="W50" s="7"/>
      <c r="X50" s="7"/>
      <c r="Y50" s="7"/>
      <c r="Z50" s="7"/>
    </row>
    <row r="51" spans="1:26" x14ac:dyDescent="0.15">
      <c r="A51" s="7"/>
      <c r="B51" s="7"/>
      <c r="C51" s="7"/>
      <c r="D51" s="7"/>
      <c r="E51" s="7"/>
      <c r="F51" s="7"/>
      <c r="G51" s="7"/>
      <c r="H51" s="7"/>
      <c r="I51" s="7"/>
      <c r="J51" s="7"/>
      <c r="K51" s="7"/>
      <c r="L51" s="7"/>
      <c r="M51" s="7"/>
      <c r="N51" s="7"/>
      <c r="O51" s="7"/>
      <c r="P51" s="7"/>
      <c r="Q51" s="7"/>
      <c r="R51" s="7"/>
      <c r="S51" s="7"/>
      <c r="T51" s="7"/>
      <c r="U51" s="7"/>
      <c r="V51" s="7"/>
      <c r="W51" s="7"/>
      <c r="X51" s="7"/>
      <c r="Y51" s="7"/>
      <c r="Z51" s="7"/>
    </row>
    <row r="52" spans="1:26" x14ac:dyDescent="0.15">
      <c r="A52" s="7"/>
      <c r="B52" s="7"/>
      <c r="C52" s="7"/>
      <c r="D52" s="7"/>
      <c r="E52" s="7"/>
      <c r="F52" s="7"/>
      <c r="G52" s="7"/>
      <c r="H52" s="7"/>
      <c r="I52" s="7"/>
      <c r="J52" s="7"/>
      <c r="K52" s="7"/>
      <c r="L52" s="7"/>
      <c r="M52" s="7"/>
      <c r="N52" s="7"/>
      <c r="O52" s="7"/>
      <c r="P52" s="7"/>
      <c r="Q52" s="7"/>
      <c r="R52" s="7"/>
      <c r="S52" s="7"/>
      <c r="T52" s="7"/>
      <c r="U52" s="7"/>
      <c r="V52" s="7"/>
      <c r="W52" s="7"/>
      <c r="X52" s="7"/>
      <c r="Y52" s="7"/>
      <c r="Z52" s="7"/>
    </row>
    <row r="53" spans="1:26" x14ac:dyDescent="0.15">
      <c r="A53" s="7"/>
      <c r="B53" s="7"/>
      <c r="C53" s="7"/>
      <c r="D53" s="7"/>
      <c r="E53" s="7"/>
      <c r="F53" s="7"/>
      <c r="G53" s="7"/>
      <c r="H53" s="7"/>
      <c r="I53" s="7"/>
      <c r="J53" s="7"/>
      <c r="K53" s="7"/>
      <c r="L53" s="7"/>
      <c r="M53" s="7"/>
      <c r="N53" s="7"/>
      <c r="O53" s="7"/>
      <c r="P53" s="7"/>
      <c r="Q53" s="7"/>
      <c r="R53" s="7"/>
      <c r="S53" s="7"/>
      <c r="T53" s="7"/>
      <c r="U53" s="7"/>
      <c r="V53" s="7"/>
      <c r="W53" s="7"/>
      <c r="X53" s="7"/>
      <c r="Y53" s="7"/>
      <c r="Z53" s="7"/>
    </row>
    <row r="54" spans="1:26" x14ac:dyDescent="0.15">
      <c r="A54" s="7"/>
      <c r="B54" s="7"/>
      <c r="C54" s="7"/>
      <c r="D54" s="7"/>
      <c r="E54" s="7"/>
      <c r="F54" s="7"/>
      <c r="G54" s="7"/>
      <c r="H54" s="7"/>
      <c r="I54" s="7"/>
      <c r="J54" s="7"/>
      <c r="K54" s="7"/>
      <c r="L54" s="7"/>
      <c r="M54" s="7"/>
      <c r="N54" s="7"/>
      <c r="O54" s="7"/>
      <c r="P54" s="7"/>
      <c r="Q54" s="7"/>
      <c r="R54" s="7"/>
      <c r="S54" s="7"/>
      <c r="T54" s="7"/>
      <c r="U54" s="7"/>
      <c r="V54" s="7"/>
      <c r="W54" s="7"/>
      <c r="X54" s="7"/>
      <c r="Y54" s="7"/>
      <c r="Z54" s="7"/>
    </row>
    <row r="55" spans="1:26" x14ac:dyDescent="0.15">
      <c r="A55" s="7"/>
      <c r="B55" s="7"/>
      <c r="C55" s="7"/>
      <c r="D55" s="7"/>
      <c r="E55" s="7"/>
      <c r="F55" s="7"/>
      <c r="G55" s="7"/>
      <c r="H55" s="7"/>
      <c r="I55" s="7"/>
      <c r="J55" s="7"/>
      <c r="K55" s="7"/>
      <c r="L55" s="7"/>
      <c r="M55" s="7"/>
      <c r="N55" s="7"/>
      <c r="O55" s="7"/>
      <c r="P55" s="7"/>
      <c r="Q55" s="7"/>
      <c r="R55" s="7"/>
      <c r="S55" s="7"/>
      <c r="T55" s="7"/>
      <c r="U55" s="7"/>
      <c r="V55" s="7"/>
      <c r="W55" s="7"/>
      <c r="X55" s="7"/>
      <c r="Y55" s="7"/>
      <c r="Z55" s="7"/>
    </row>
    <row r="56" spans="1:26" x14ac:dyDescent="0.15">
      <c r="A56" s="7"/>
      <c r="B56" s="7"/>
      <c r="C56" s="7"/>
      <c r="D56" s="7"/>
      <c r="E56" s="7"/>
      <c r="F56" s="7"/>
      <c r="G56" s="7"/>
      <c r="H56" s="7"/>
      <c r="I56" s="7"/>
      <c r="J56" s="7"/>
      <c r="K56" s="7"/>
      <c r="L56" s="7"/>
      <c r="M56" s="7"/>
      <c r="N56" s="7"/>
      <c r="O56" s="7"/>
      <c r="P56" s="7"/>
      <c r="Q56" s="7"/>
      <c r="R56" s="7"/>
      <c r="S56" s="7"/>
      <c r="T56" s="7"/>
      <c r="U56" s="7"/>
      <c r="V56" s="7"/>
      <c r="W56" s="7"/>
      <c r="X56" s="7"/>
      <c r="Y56" s="7"/>
      <c r="Z56" s="7"/>
    </row>
    <row r="57" spans="1:26" x14ac:dyDescent="0.15">
      <c r="A57" s="7"/>
      <c r="B57" s="7"/>
      <c r="C57" s="7"/>
      <c r="D57" s="7"/>
      <c r="E57" s="7"/>
      <c r="F57" s="7"/>
      <c r="G57" s="7"/>
      <c r="H57" s="7"/>
      <c r="I57" s="7"/>
      <c r="J57" s="7"/>
      <c r="K57" s="7"/>
      <c r="L57" s="7"/>
      <c r="M57" s="7"/>
      <c r="N57" s="7"/>
      <c r="O57" s="7"/>
      <c r="P57" s="7"/>
      <c r="Q57" s="7"/>
      <c r="R57" s="7"/>
      <c r="S57" s="7"/>
      <c r="T57" s="7"/>
      <c r="U57" s="7"/>
      <c r="V57" s="7"/>
      <c r="W57" s="7"/>
      <c r="X57" s="7"/>
      <c r="Y57" s="7"/>
      <c r="Z57" s="7"/>
    </row>
    <row r="58" spans="1:26" x14ac:dyDescent="0.15">
      <c r="A58" s="7"/>
      <c r="B58" s="7"/>
      <c r="C58" s="7"/>
      <c r="D58" s="7"/>
      <c r="E58" s="7"/>
      <c r="F58" s="7"/>
      <c r="G58" s="7"/>
      <c r="H58" s="7"/>
      <c r="I58" s="7"/>
      <c r="J58" s="7"/>
      <c r="K58" s="7"/>
      <c r="L58" s="7"/>
      <c r="M58" s="7"/>
      <c r="N58" s="7"/>
      <c r="O58" s="7"/>
      <c r="P58" s="7"/>
      <c r="Q58" s="7"/>
      <c r="R58" s="7"/>
      <c r="S58" s="7"/>
      <c r="T58" s="7"/>
      <c r="U58" s="7"/>
      <c r="V58" s="7"/>
      <c r="W58" s="7"/>
      <c r="X58" s="7"/>
      <c r="Y58" s="7"/>
      <c r="Z58" s="7"/>
    </row>
    <row r="59" spans="1:26" x14ac:dyDescent="0.15">
      <c r="A59" s="7"/>
      <c r="B59" s="7"/>
      <c r="C59" s="7"/>
      <c r="D59" s="7"/>
      <c r="E59" s="7"/>
      <c r="F59" s="7"/>
      <c r="G59" s="7"/>
      <c r="H59" s="7"/>
      <c r="I59" s="7"/>
      <c r="J59" s="7"/>
      <c r="K59" s="7"/>
      <c r="L59" s="7"/>
      <c r="M59" s="7"/>
      <c r="N59" s="7"/>
      <c r="O59" s="7"/>
      <c r="P59" s="7"/>
      <c r="Q59" s="7"/>
      <c r="R59" s="7"/>
      <c r="S59" s="7"/>
      <c r="T59" s="7"/>
      <c r="U59" s="7"/>
      <c r="V59" s="7"/>
      <c r="W59" s="7"/>
      <c r="X59" s="7"/>
      <c r="Y59" s="7"/>
      <c r="Z59" s="7"/>
    </row>
    <row r="60" spans="1:26" x14ac:dyDescent="0.15">
      <c r="A60" s="7"/>
      <c r="B60" s="7"/>
      <c r="C60" s="7"/>
      <c r="D60" s="7"/>
      <c r="E60" s="7"/>
      <c r="F60" s="7"/>
      <c r="G60" s="7"/>
      <c r="H60" s="7"/>
      <c r="I60" s="7"/>
      <c r="J60" s="7"/>
      <c r="K60" s="7"/>
      <c r="L60" s="7"/>
      <c r="M60" s="7"/>
      <c r="N60" s="7"/>
      <c r="O60" s="7"/>
      <c r="P60" s="7"/>
      <c r="Q60" s="7"/>
      <c r="R60" s="7"/>
      <c r="S60" s="7"/>
      <c r="T60" s="7"/>
      <c r="U60" s="7"/>
      <c r="V60" s="7"/>
      <c r="W60" s="7"/>
      <c r="X60" s="7"/>
      <c r="Y60" s="7"/>
      <c r="Z60" s="7"/>
    </row>
    <row r="61" spans="1:26" x14ac:dyDescent="0.15">
      <c r="A61" s="7"/>
      <c r="B61" s="7"/>
      <c r="C61" s="7"/>
      <c r="D61" s="7"/>
      <c r="E61" s="7"/>
      <c r="F61" s="7"/>
      <c r="G61" s="7"/>
      <c r="H61" s="7"/>
      <c r="I61" s="7"/>
      <c r="J61" s="7"/>
      <c r="K61" s="7"/>
      <c r="L61" s="7"/>
      <c r="M61" s="7"/>
      <c r="N61" s="7"/>
      <c r="O61" s="7"/>
      <c r="P61" s="7"/>
      <c r="Q61" s="7"/>
      <c r="R61" s="7"/>
      <c r="S61" s="7"/>
      <c r="T61" s="7"/>
      <c r="U61" s="7"/>
      <c r="V61" s="7"/>
      <c r="W61" s="7"/>
      <c r="X61" s="7"/>
      <c r="Y61" s="7"/>
      <c r="Z61" s="7"/>
    </row>
    <row r="62" spans="1:26" x14ac:dyDescent="0.15">
      <c r="A62" s="7"/>
      <c r="B62" s="7"/>
      <c r="C62" s="7"/>
      <c r="D62" s="7"/>
      <c r="E62" s="7"/>
      <c r="F62" s="7"/>
      <c r="G62" s="7"/>
      <c r="H62" s="7"/>
      <c r="I62" s="7"/>
      <c r="J62" s="7"/>
      <c r="K62" s="7"/>
      <c r="L62" s="7"/>
      <c r="M62" s="7"/>
      <c r="N62" s="7"/>
      <c r="O62" s="7"/>
      <c r="P62" s="7"/>
      <c r="Q62" s="7"/>
      <c r="R62" s="7"/>
      <c r="S62" s="7"/>
      <c r="T62" s="7"/>
      <c r="U62" s="7"/>
      <c r="V62" s="7"/>
      <c r="W62" s="7"/>
      <c r="X62" s="7"/>
      <c r="Y62" s="7"/>
      <c r="Z62" s="7"/>
    </row>
    <row r="63" spans="1:26" x14ac:dyDescent="0.15">
      <c r="A63" s="7"/>
      <c r="B63" s="7"/>
      <c r="C63" s="7"/>
      <c r="D63" s="7"/>
      <c r="E63" s="7"/>
      <c r="F63" s="7"/>
      <c r="G63" s="7"/>
      <c r="H63" s="7"/>
      <c r="I63" s="7"/>
      <c r="J63" s="7"/>
      <c r="K63" s="7"/>
      <c r="L63" s="7"/>
      <c r="M63" s="7"/>
      <c r="N63" s="7"/>
      <c r="O63" s="7"/>
      <c r="P63" s="7"/>
      <c r="Q63" s="7"/>
      <c r="R63" s="7"/>
      <c r="S63" s="7"/>
      <c r="T63" s="7"/>
      <c r="U63" s="7"/>
      <c r="V63" s="7"/>
      <c r="W63" s="7"/>
      <c r="X63" s="7"/>
      <c r="Y63" s="7"/>
      <c r="Z63" s="7"/>
    </row>
    <row r="64" spans="1:26" x14ac:dyDescent="0.15">
      <c r="A64" s="7"/>
      <c r="B64" s="7"/>
      <c r="C64" s="7"/>
      <c r="D64" s="7"/>
      <c r="E64" s="7"/>
      <c r="F64" s="7"/>
      <c r="G64" s="7"/>
      <c r="H64" s="7"/>
      <c r="I64" s="7"/>
      <c r="J64" s="7"/>
      <c r="K64" s="7"/>
      <c r="L64" s="7"/>
      <c r="M64" s="7"/>
      <c r="N64" s="7"/>
      <c r="O64" s="7"/>
      <c r="P64" s="7"/>
      <c r="Q64" s="7"/>
      <c r="R64" s="7"/>
      <c r="S64" s="7"/>
      <c r="T64" s="7"/>
      <c r="U64" s="7"/>
      <c r="V64" s="7"/>
      <c r="W64" s="7"/>
      <c r="X64" s="7"/>
      <c r="Y64" s="7"/>
      <c r="Z64" s="7"/>
    </row>
    <row r="65" spans="1:26" x14ac:dyDescent="0.15">
      <c r="A65" s="7"/>
      <c r="B65" s="7"/>
      <c r="C65" s="7"/>
      <c r="D65" s="7"/>
      <c r="E65" s="7"/>
      <c r="F65" s="7"/>
      <c r="G65" s="7"/>
      <c r="H65" s="7"/>
      <c r="I65" s="7"/>
      <c r="J65" s="7"/>
      <c r="K65" s="7"/>
      <c r="L65" s="7"/>
      <c r="M65" s="7"/>
      <c r="N65" s="7"/>
      <c r="O65" s="7"/>
      <c r="P65" s="7"/>
      <c r="Q65" s="7"/>
      <c r="R65" s="7"/>
      <c r="S65" s="7"/>
      <c r="T65" s="7"/>
      <c r="U65" s="7"/>
      <c r="V65" s="7"/>
      <c r="W65" s="7"/>
      <c r="X65" s="7"/>
      <c r="Y65" s="7"/>
      <c r="Z65" s="7"/>
    </row>
    <row r="66" spans="1:26" x14ac:dyDescent="0.15">
      <c r="A66" s="7"/>
      <c r="B66" s="7"/>
      <c r="C66" s="7"/>
      <c r="D66" s="7"/>
      <c r="E66" s="7"/>
      <c r="F66" s="7"/>
      <c r="G66" s="7"/>
      <c r="H66" s="7"/>
      <c r="I66" s="7"/>
      <c r="J66" s="7"/>
      <c r="K66" s="7"/>
      <c r="L66" s="7"/>
      <c r="M66" s="7"/>
      <c r="N66" s="7"/>
      <c r="O66" s="7"/>
      <c r="P66" s="7"/>
      <c r="Q66" s="7"/>
      <c r="R66" s="7"/>
      <c r="S66" s="7"/>
      <c r="T66" s="7"/>
      <c r="U66" s="7"/>
      <c r="V66" s="7"/>
      <c r="W66" s="7"/>
      <c r="X66" s="7"/>
      <c r="Y66" s="7"/>
      <c r="Z66" s="7"/>
    </row>
    <row r="67" spans="1:26" x14ac:dyDescent="0.15">
      <c r="A67" s="7"/>
      <c r="B67" s="7"/>
      <c r="C67" s="7"/>
      <c r="D67" s="7"/>
      <c r="E67" s="7"/>
      <c r="F67" s="7"/>
      <c r="G67" s="7"/>
      <c r="H67" s="7"/>
      <c r="I67" s="7"/>
      <c r="J67" s="7"/>
      <c r="K67" s="7"/>
      <c r="L67" s="7"/>
      <c r="M67" s="7"/>
      <c r="N67" s="7"/>
      <c r="O67" s="7"/>
      <c r="P67" s="7"/>
      <c r="Q67" s="7"/>
      <c r="R67" s="7"/>
      <c r="S67" s="7"/>
      <c r="T67" s="7"/>
      <c r="U67" s="7"/>
      <c r="V67" s="7"/>
      <c r="W67" s="7"/>
      <c r="X67" s="7"/>
      <c r="Y67" s="7"/>
      <c r="Z67" s="7"/>
    </row>
    <row r="68" spans="1:26" x14ac:dyDescent="0.15">
      <c r="A68" s="7"/>
      <c r="B68" s="7"/>
      <c r="C68" s="7"/>
      <c r="D68" s="7"/>
      <c r="E68" s="7"/>
      <c r="F68" s="7"/>
      <c r="G68" s="7"/>
      <c r="H68" s="7"/>
      <c r="I68" s="7"/>
      <c r="J68" s="7"/>
      <c r="K68" s="7"/>
      <c r="L68" s="7"/>
      <c r="M68" s="7"/>
      <c r="N68" s="7"/>
      <c r="O68" s="7"/>
      <c r="P68" s="7"/>
      <c r="Q68" s="7"/>
      <c r="R68" s="7"/>
      <c r="S68" s="7"/>
      <c r="T68" s="7"/>
      <c r="U68" s="7"/>
      <c r="V68" s="7"/>
      <c r="W68" s="7"/>
      <c r="X68" s="7"/>
      <c r="Y68" s="7"/>
      <c r="Z68" s="7"/>
    </row>
    <row r="69" spans="1:26" x14ac:dyDescent="0.15">
      <c r="A69" s="7"/>
      <c r="B69" s="7"/>
      <c r="C69" s="7"/>
      <c r="D69" s="7"/>
      <c r="E69" s="7"/>
      <c r="F69" s="7"/>
      <c r="G69" s="7"/>
      <c r="H69" s="7"/>
      <c r="I69" s="7"/>
      <c r="J69" s="7"/>
      <c r="K69" s="7"/>
      <c r="L69" s="7"/>
      <c r="M69" s="7"/>
      <c r="N69" s="7"/>
      <c r="O69" s="7"/>
      <c r="P69" s="7"/>
      <c r="Q69" s="7"/>
      <c r="R69" s="7"/>
      <c r="S69" s="7"/>
      <c r="T69" s="7"/>
      <c r="U69" s="7"/>
      <c r="V69" s="7"/>
      <c r="W69" s="7"/>
      <c r="X69" s="7"/>
      <c r="Y69" s="7"/>
      <c r="Z69" s="7"/>
    </row>
    <row r="70" spans="1:26" x14ac:dyDescent="0.15">
      <c r="A70" s="7"/>
      <c r="B70" s="7"/>
      <c r="C70" s="7"/>
      <c r="D70" s="7"/>
      <c r="E70" s="7"/>
      <c r="F70" s="7"/>
      <c r="G70" s="7"/>
      <c r="H70" s="7"/>
      <c r="I70" s="7"/>
      <c r="J70" s="7"/>
      <c r="K70" s="7"/>
      <c r="L70" s="7"/>
      <c r="M70" s="7"/>
      <c r="N70" s="7"/>
      <c r="O70" s="7"/>
      <c r="P70" s="7"/>
      <c r="Q70" s="7"/>
      <c r="R70" s="7"/>
      <c r="S70" s="7"/>
      <c r="T70" s="7"/>
      <c r="U70" s="7"/>
      <c r="V70" s="7"/>
      <c r="W70" s="7"/>
      <c r="X70" s="7"/>
      <c r="Y70" s="7"/>
      <c r="Z70" s="7"/>
    </row>
    <row r="71" spans="1:26" x14ac:dyDescent="0.15">
      <c r="A71" s="7"/>
      <c r="B71" s="7"/>
      <c r="C71" s="7"/>
      <c r="D71" s="7"/>
      <c r="E71" s="7"/>
      <c r="F71" s="7"/>
      <c r="G71" s="7"/>
      <c r="H71" s="7"/>
      <c r="I71" s="7"/>
      <c r="J71" s="7"/>
      <c r="K71" s="7"/>
      <c r="L71" s="7"/>
      <c r="M71" s="7"/>
      <c r="N71" s="7"/>
      <c r="O71" s="7"/>
      <c r="P71" s="7"/>
      <c r="Q71" s="7"/>
      <c r="R71" s="7"/>
      <c r="S71" s="7"/>
      <c r="T71" s="7"/>
      <c r="U71" s="7"/>
      <c r="V71" s="7"/>
      <c r="W71" s="7"/>
      <c r="X71" s="7"/>
      <c r="Y71" s="7"/>
      <c r="Z71" s="7"/>
    </row>
    <row r="72" spans="1:26" x14ac:dyDescent="0.15">
      <c r="A72" s="7"/>
      <c r="B72" s="7"/>
      <c r="C72" s="7"/>
      <c r="D72" s="7"/>
      <c r="E72" s="7"/>
      <c r="F72" s="7"/>
      <c r="G72" s="7"/>
      <c r="H72" s="7"/>
      <c r="I72" s="7"/>
      <c r="J72" s="7"/>
      <c r="K72" s="7"/>
      <c r="L72" s="7"/>
      <c r="M72" s="7"/>
      <c r="N72" s="7"/>
      <c r="O72" s="7"/>
      <c r="P72" s="7"/>
      <c r="Q72" s="7"/>
      <c r="R72" s="7"/>
      <c r="S72" s="7"/>
      <c r="T72" s="7"/>
      <c r="U72" s="7"/>
      <c r="V72" s="7"/>
      <c r="W72" s="7"/>
      <c r="X72" s="7"/>
      <c r="Y72" s="7"/>
      <c r="Z72" s="7"/>
    </row>
    <row r="73" spans="1:26" x14ac:dyDescent="0.15">
      <c r="A73" s="7"/>
      <c r="B73" s="7"/>
      <c r="C73" s="7"/>
      <c r="D73" s="7"/>
      <c r="E73" s="7"/>
      <c r="F73" s="7"/>
      <c r="G73" s="7"/>
      <c r="H73" s="7"/>
      <c r="I73" s="7"/>
      <c r="J73" s="7"/>
      <c r="K73" s="7"/>
      <c r="L73" s="7"/>
      <c r="M73" s="7"/>
      <c r="N73" s="7"/>
      <c r="O73" s="7"/>
      <c r="P73" s="7"/>
      <c r="Q73" s="7"/>
      <c r="R73" s="7"/>
      <c r="S73" s="7"/>
      <c r="T73" s="7"/>
      <c r="U73" s="7"/>
      <c r="V73" s="7"/>
      <c r="W73" s="7"/>
      <c r="X73" s="7"/>
      <c r="Y73" s="7"/>
      <c r="Z73" s="7"/>
    </row>
    <row r="74" spans="1:26" x14ac:dyDescent="0.15">
      <c r="A74" s="7"/>
      <c r="B74" s="7"/>
      <c r="C74" s="7"/>
      <c r="D74" s="7"/>
      <c r="E74" s="7"/>
      <c r="F74" s="7"/>
      <c r="G74" s="7"/>
      <c r="H74" s="7"/>
      <c r="I74" s="7"/>
      <c r="J74" s="7"/>
      <c r="K74" s="7"/>
      <c r="L74" s="7"/>
      <c r="M74" s="7"/>
      <c r="N74" s="7"/>
      <c r="O74" s="7"/>
      <c r="P74" s="7"/>
      <c r="Q74" s="7"/>
      <c r="R74" s="7"/>
      <c r="S74" s="7"/>
      <c r="T74" s="7"/>
      <c r="U74" s="7"/>
      <c r="V74" s="7"/>
      <c r="W74" s="7"/>
      <c r="X74" s="7"/>
      <c r="Y74" s="7"/>
      <c r="Z74" s="7"/>
    </row>
    <row r="75" spans="1:26" x14ac:dyDescent="0.15">
      <c r="A75" s="7"/>
      <c r="B75" s="7"/>
      <c r="C75" s="7"/>
      <c r="D75" s="7"/>
      <c r="E75" s="7"/>
      <c r="F75" s="7"/>
      <c r="G75" s="7"/>
      <c r="H75" s="7"/>
      <c r="I75" s="7"/>
      <c r="J75" s="7"/>
      <c r="K75" s="7"/>
      <c r="L75" s="7"/>
      <c r="M75" s="7"/>
      <c r="N75" s="7"/>
      <c r="O75" s="7"/>
      <c r="P75" s="7"/>
      <c r="Q75" s="7"/>
      <c r="R75" s="7"/>
      <c r="S75" s="7"/>
      <c r="T75" s="7"/>
      <c r="U75" s="7"/>
      <c r="V75" s="7"/>
      <c r="W75" s="7"/>
      <c r="X75" s="7"/>
      <c r="Y75" s="7"/>
      <c r="Z75" s="7"/>
    </row>
    <row r="76" spans="1:26" x14ac:dyDescent="0.15">
      <c r="A76" s="7"/>
      <c r="B76" s="7"/>
      <c r="C76" s="7"/>
      <c r="D76" s="7"/>
      <c r="E76" s="7"/>
      <c r="F76" s="7"/>
      <c r="G76" s="7"/>
      <c r="H76" s="7"/>
      <c r="I76" s="7"/>
      <c r="J76" s="7"/>
      <c r="K76" s="7"/>
      <c r="L76" s="7"/>
      <c r="M76" s="7"/>
      <c r="N76" s="7"/>
      <c r="O76" s="7"/>
      <c r="P76" s="7"/>
      <c r="Q76" s="7"/>
      <c r="R76" s="7"/>
      <c r="S76" s="7"/>
      <c r="T76" s="7"/>
      <c r="U76" s="7"/>
      <c r="V76" s="7"/>
      <c r="W76" s="7"/>
      <c r="X76" s="7"/>
      <c r="Y76" s="7"/>
      <c r="Z76" s="7"/>
    </row>
    <row r="77" spans="1:26" x14ac:dyDescent="0.15">
      <c r="A77" s="7"/>
      <c r="B77" s="7"/>
      <c r="C77" s="7"/>
      <c r="D77" s="7"/>
      <c r="E77" s="7"/>
      <c r="F77" s="7"/>
      <c r="G77" s="7"/>
      <c r="H77" s="7"/>
      <c r="I77" s="7"/>
      <c r="J77" s="7"/>
      <c r="K77" s="7"/>
      <c r="L77" s="7"/>
      <c r="M77" s="7"/>
      <c r="N77" s="7"/>
      <c r="O77" s="7"/>
      <c r="P77" s="7"/>
      <c r="Q77" s="7"/>
      <c r="R77" s="7"/>
      <c r="S77" s="7"/>
      <c r="T77" s="7"/>
      <c r="U77" s="7"/>
      <c r="V77" s="7"/>
      <c r="W77" s="7"/>
      <c r="X77" s="7"/>
      <c r="Y77" s="7"/>
      <c r="Z77" s="7"/>
    </row>
    <row r="78" spans="1:26" x14ac:dyDescent="0.15">
      <c r="A78" s="7"/>
      <c r="B78" s="7"/>
      <c r="C78" s="7"/>
      <c r="D78" s="7"/>
      <c r="E78" s="7"/>
      <c r="F78" s="7"/>
      <c r="G78" s="7"/>
      <c r="H78" s="7"/>
      <c r="I78" s="7"/>
      <c r="J78" s="7"/>
      <c r="K78" s="7"/>
      <c r="L78" s="7"/>
      <c r="M78" s="7"/>
      <c r="N78" s="7"/>
      <c r="O78" s="7"/>
      <c r="P78" s="7"/>
      <c r="Q78" s="7"/>
      <c r="R78" s="7"/>
      <c r="S78" s="7"/>
      <c r="T78" s="7"/>
      <c r="U78" s="7"/>
      <c r="V78" s="7"/>
      <c r="W78" s="7"/>
      <c r="X78" s="7"/>
      <c r="Y78" s="7"/>
      <c r="Z78" s="7"/>
    </row>
    <row r="79" spans="1:26" x14ac:dyDescent="0.15">
      <c r="A79" s="7"/>
      <c r="B79" s="7"/>
      <c r="C79" s="7"/>
      <c r="D79" s="7"/>
      <c r="E79" s="7"/>
      <c r="F79" s="7"/>
      <c r="G79" s="7"/>
      <c r="H79" s="7"/>
      <c r="I79" s="7"/>
      <c r="J79" s="7"/>
      <c r="K79" s="7"/>
      <c r="L79" s="7"/>
      <c r="M79" s="7"/>
      <c r="N79" s="7"/>
      <c r="O79" s="7"/>
      <c r="P79" s="7"/>
      <c r="Q79" s="7"/>
      <c r="R79" s="7"/>
      <c r="S79" s="7"/>
      <c r="T79" s="7"/>
      <c r="U79" s="7"/>
      <c r="V79" s="7"/>
      <c r="W79" s="7"/>
      <c r="X79" s="7"/>
      <c r="Y79" s="7"/>
      <c r="Z79" s="7"/>
    </row>
    <row r="80" spans="1:26" x14ac:dyDescent="0.15">
      <c r="A80" s="7"/>
      <c r="B80" s="7"/>
      <c r="C80" s="7"/>
      <c r="D80" s="7"/>
      <c r="E80" s="7"/>
      <c r="F80" s="7"/>
      <c r="G80" s="7"/>
      <c r="H80" s="7"/>
      <c r="I80" s="7"/>
      <c r="J80" s="7"/>
      <c r="K80" s="7"/>
      <c r="L80" s="7"/>
      <c r="M80" s="7"/>
      <c r="N80" s="7"/>
      <c r="O80" s="7"/>
      <c r="P80" s="7"/>
      <c r="Q80" s="7"/>
      <c r="R80" s="7"/>
      <c r="S80" s="7"/>
      <c r="T80" s="7"/>
      <c r="U80" s="7"/>
      <c r="V80" s="7"/>
      <c r="W80" s="7"/>
      <c r="X80" s="7"/>
      <c r="Y80" s="7"/>
      <c r="Z80" s="7"/>
    </row>
    <row r="81" spans="1:26" x14ac:dyDescent="0.15">
      <c r="A81" s="7"/>
      <c r="B81" s="7"/>
      <c r="C81" s="7"/>
      <c r="D81" s="7"/>
      <c r="E81" s="7"/>
      <c r="F81" s="7"/>
      <c r="G81" s="7"/>
      <c r="H81" s="7"/>
      <c r="I81" s="7"/>
      <c r="J81" s="7"/>
      <c r="K81" s="7"/>
      <c r="L81" s="7"/>
      <c r="M81" s="7"/>
      <c r="N81" s="7"/>
      <c r="O81" s="7"/>
      <c r="P81" s="7"/>
      <c r="Q81" s="7"/>
      <c r="R81" s="7"/>
      <c r="S81" s="7"/>
      <c r="T81" s="7"/>
      <c r="U81" s="7"/>
      <c r="V81" s="7"/>
      <c r="W81" s="7"/>
      <c r="X81" s="7"/>
      <c r="Y81" s="7"/>
      <c r="Z81" s="7"/>
    </row>
    <row r="82" spans="1:26" x14ac:dyDescent="0.15">
      <c r="A82" s="7"/>
      <c r="B82" s="7"/>
      <c r="C82" s="7"/>
      <c r="D82" s="7"/>
      <c r="E82" s="7"/>
      <c r="F82" s="7"/>
      <c r="G82" s="7"/>
      <c r="H82" s="7"/>
      <c r="I82" s="7"/>
      <c r="J82" s="7"/>
      <c r="K82" s="7"/>
      <c r="L82" s="7"/>
      <c r="M82" s="7"/>
      <c r="N82" s="7"/>
      <c r="O82" s="7"/>
      <c r="P82" s="7"/>
      <c r="Q82" s="7"/>
      <c r="R82" s="7"/>
      <c r="S82" s="7"/>
      <c r="T82" s="7"/>
      <c r="U82" s="7"/>
      <c r="V82" s="7"/>
      <c r="W82" s="7"/>
      <c r="X82" s="7"/>
      <c r="Y82" s="7"/>
      <c r="Z82" s="7"/>
    </row>
    <row r="83" spans="1:26" x14ac:dyDescent="0.15">
      <c r="A83" s="7"/>
      <c r="B83" s="7"/>
      <c r="C83" s="7"/>
      <c r="D83" s="7"/>
      <c r="E83" s="7"/>
      <c r="F83" s="7"/>
      <c r="G83" s="7"/>
      <c r="H83" s="7"/>
      <c r="I83" s="7"/>
      <c r="J83" s="7"/>
      <c r="K83" s="7"/>
      <c r="L83" s="7"/>
      <c r="M83" s="7"/>
      <c r="N83" s="7"/>
      <c r="O83" s="7"/>
      <c r="P83" s="7"/>
      <c r="Q83" s="7"/>
      <c r="R83" s="7"/>
      <c r="S83" s="7"/>
      <c r="T83" s="7"/>
      <c r="U83" s="7"/>
      <c r="V83" s="7"/>
      <c r="W83" s="7"/>
      <c r="X83" s="7"/>
      <c r="Y83" s="7"/>
      <c r="Z83" s="7"/>
    </row>
    <row r="84" spans="1:26" x14ac:dyDescent="0.15">
      <c r="A84" s="7"/>
      <c r="B84" s="7"/>
      <c r="C84" s="7"/>
      <c r="D84" s="7"/>
      <c r="E84" s="7"/>
      <c r="F84" s="7"/>
      <c r="G84" s="7"/>
      <c r="H84" s="7"/>
      <c r="I84" s="7"/>
      <c r="J84" s="7"/>
      <c r="K84" s="7"/>
      <c r="L84" s="7"/>
      <c r="M84" s="7"/>
      <c r="N84" s="7"/>
      <c r="O84" s="7"/>
      <c r="P84" s="7"/>
      <c r="Q84" s="7"/>
      <c r="R84" s="7"/>
      <c r="S84" s="7"/>
      <c r="T84" s="7"/>
      <c r="U84" s="7"/>
      <c r="V84" s="7"/>
      <c r="W84" s="7"/>
      <c r="X84" s="7"/>
      <c r="Y84" s="7"/>
      <c r="Z84" s="7"/>
    </row>
    <row r="85" spans="1:26" x14ac:dyDescent="0.15">
      <c r="A85" s="7"/>
      <c r="B85" s="7"/>
      <c r="C85" s="7"/>
      <c r="D85" s="7"/>
      <c r="E85" s="7"/>
      <c r="F85" s="7"/>
      <c r="G85" s="7"/>
      <c r="H85" s="7"/>
      <c r="I85" s="7"/>
      <c r="J85" s="7"/>
      <c r="K85" s="7"/>
      <c r="L85" s="7"/>
      <c r="M85" s="7"/>
      <c r="N85" s="7"/>
      <c r="O85" s="7"/>
      <c r="P85" s="7"/>
      <c r="Q85" s="7"/>
      <c r="R85" s="7"/>
      <c r="S85" s="7"/>
      <c r="T85" s="7"/>
      <c r="U85" s="7"/>
      <c r="V85" s="7"/>
      <c r="W85" s="7"/>
      <c r="X85" s="7"/>
      <c r="Y85" s="7"/>
      <c r="Z85" s="7"/>
    </row>
    <row r="86" spans="1:26" x14ac:dyDescent="0.15">
      <c r="A86" s="7"/>
      <c r="B86" s="7"/>
      <c r="C86" s="7"/>
      <c r="D86" s="7"/>
      <c r="E86" s="7"/>
      <c r="F86" s="7"/>
      <c r="G86" s="7"/>
      <c r="H86" s="7"/>
      <c r="I86" s="7"/>
      <c r="J86" s="7"/>
      <c r="K86" s="7"/>
      <c r="L86" s="7"/>
      <c r="M86" s="7"/>
      <c r="N86" s="7"/>
      <c r="O86" s="7"/>
      <c r="P86" s="7"/>
      <c r="Q86" s="7"/>
      <c r="R86" s="7"/>
      <c r="S86" s="7"/>
      <c r="T86" s="7"/>
      <c r="U86" s="7"/>
      <c r="V86" s="7"/>
      <c r="W86" s="7"/>
      <c r="X86" s="7"/>
      <c r="Y86" s="7"/>
      <c r="Z86" s="7"/>
    </row>
    <row r="87" spans="1:26" x14ac:dyDescent="0.15">
      <c r="A87" s="7"/>
      <c r="B87" s="7"/>
      <c r="C87" s="7"/>
      <c r="D87" s="7"/>
      <c r="E87" s="7"/>
      <c r="F87" s="7"/>
      <c r="G87" s="7"/>
      <c r="H87" s="7"/>
      <c r="I87" s="7"/>
      <c r="J87" s="7"/>
      <c r="K87" s="7"/>
      <c r="L87" s="7"/>
      <c r="M87" s="7"/>
      <c r="N87" s="7"/>
      <c r="O87" s="7"/>
      <c r="P87" s="7"/>
      <c r="Q87" s="7"/>
      <c r="R87" s="7"/>
      <c r="S87" s="7"/>
      <c r="T87" s="7"/>
      <c r="U87" s="7"/>
      <c r="V87" s="7"/>
      <c r="W87" s="7"/>
      <c r="X87" s="7"/>
      <c r="Y87" s="7"/>
      <c r="Z87" s="7"/>
    </row>
    <row r="88" spans="1:26" x14ac:dyDescent="0.15">
      <c r="A88" s="7"/>
      <c r="B88" s="7"/>
      <c r="C88" s="7"/>
      <c r="D88" s="7"/>
      <c r="E88" s="7"/>
      <c r="F88" s="7"/>
      <c r="G88" s="7"/>
      <c r="H88" s="7"/>
      <c r="I88" s="7"/>
      <c r="J88" s="7"/>
      <c r="K88" s="7"/>
      <c r="L88" s="7"/>
      <c r="M88" s="7"/>
      <c r="N88" s="7"/>
      <c r="O88" s="7"/>
      <c r="P88" s="7"/>
      <c r="Q88" s="7"/>
      <c r="R88" s="7"/>
      <c r="S88" s="7"/>
      <c r="T88" s="7"/>
      <c r="U88" s="7"/>
      <c r="V88" s="7"/>
      <c r="W88" s="7"/>
      <c r="X88" s="7"/>
      <c r="Y88" s="7"/>
      <c r="Z88" s="7"/>
    </row>
    <row r="89" spans="1:26" x14ac:dyDescent="0.15">
      <c r="A89" s="7"/>
      <c r="B89" s="7"/>
      <c r="C89" s="7"/>
      <c r="D89" s="7"/>
      <c r="E89" s="7"/>
      <c r="F89" s="7"/>
      <c r="G89" s="7"/>
      <c r="H89" s="7"/>
      <c r="I89" s="7"/>
      <c r="J89" s="7"/>
      <c r="K89" s="7"/>
      <c r="L89" s="7"/>
      <c r="M89" s="7"/>
      <c r="N89" s="7"/>
      <c r="O89" s="7"/>
      <c r="P89" s="7"/>
      <c r="Q89" s="7"/>
      <c r="R89" s="7"/>
      <c r="S89" s="7"/>
      <c r="T89" s="7"/>
      <c r="U89" s="7"/>
      <c r="V89" s="7"/>
      <c r="W89" s="7"/>
      <c r="X89" s="7"/>
      <c r="Y89" s="7"/>
      <c r="Z89" s="7"/>
    </row>
    <row r="90" spans="1:26" x14ac:dyDescent="0.15">
      <c r="A90" s="7"/>
      <c r="B90" s="7"/>
      <c r="C90" s="7"/>
      <c r="D90" s="7"/>
      <c r="E90" s="7"/>
      <c r="F90" s="7"/>
      <c r="G90" s="7"/>
      <c r="H90" s="7"/>
      <c r="I90" s="7"/>
      <c r="J90" s="7"/>
      <c r="K90" s="7"/>
      <c r="L90" s="7"/>
      <c r="M90" s="7"/>
      <c r="N90" s="7"/>
      <c r="O90" s="7"/>
      <c r="P90" s="7"/>
      <c r="Q90" s="7"/>
      <c r="R90" s="7"/>
      <c r="S90" s="7"/>
      <c r="T90" s="7"/>
      <c r="U90" s="7"/>
      <c r="V90" s="7"/>
      <c r="W90" s="7"/>
      <c r="X90" s="7"/>
      <c r="Y90" s="7"/>
      <c r="Z90" s="7"/>
    </row>
    <row r="91" spans="1:26" x14ac:dyDescent="0.15">
      <c r="A91" s="7"/>
      <c r="B91" s="7"/>
      <c r="C91" s="7"/>
      <c r="D91" s="7"/>
      <c r="E91" s="7"/>
      <c r="F91" s="7"/>
      <c r="G91" s="7"/>
      <c r="H91" s="7"/>
      <c r="I91" s="7"/>
      <c r="J91" s="7"/>
      <c r="K91" s="7"/>
      <c r="L91" s="7"/>
      <c r="M91" s="7"/>
      <c r="N91" s="7"/>
      <c r="O91" s="7"/>
      <c r="P91" s="7"/>
      <c r="Q91" s="7"/>
      <c r="R91" s="7"/>
      <c r="S91" s="7"/>
      <c r="T91" s="7"/>
      <c r="U91" s="7"/>
      <c r="V91" s="7"/>
      <c r="W91" s="7"/>
      <c r="X91" s="7"/>
      <c r="Y91" s="7"/>
      <c r="Z91" s="7"/>
    </row>
    <row r="92" spans="1:26" x14ac:dyDescent="0.15">
      <c r="A92" s="7"/>
      <c r="B92" s="7"/>
      <c r="C92" s="7"/>
      <c r="D92" s="7"/>
      <c r="E92" s="7"/>
      <c r="F92" s="7"/>
      <c r="G92" s="7"/>
      <c r="H92" s="7"/>
      <c r="I92" s="7"/>
      <c r="J92" s="7"/>
      <c r="K92" s="7"/>
      <c r="L92" s="7"/>
      <c r="M92" s="7"/>
      <c r="N92" s="7"/>
      <c r="O92" s="7"/>
      <c r="P92" s="7"/>
      <c r="Q92" s="7"/>
      <c r="R92" s="7"/>
      <c r="S92" s="7"/>
      <c r="T92" s="7"/>
      <c r="U92" s="7"/>
      <c r="V92" s="7"/>
      <c r="W92" s="7"/>
      <c r="X92" s="7"/>
      <c r="Y92" s="7"/>
      <c r="Z92" s="7"/>
    </row>
    <row r="93" spans="1:26" x14ac:dyDescent="0.15">
      <c r="A93" s="7"/>
      <c r="B93" s="7"/>
      <c r="C93" s="7"/>
      <c r="D93" s="7"/>
      <c r="E93" s="7"/>
      <c r="F93" s="7"/>
      <c r="G93" s="7"/>
      <c r="H93" s="7"/>
      <c r="I93" s="7"/>
      <c r="J93" s="7"/>
      <c r="K93" s="7"/>
      <c r="L93" s="7"/>
      <c r="M93" s="7"/>
      <c r="N93" s="7"/>
      <c r="O93" s="7"/>
      <c r="P93" s="7"/>
      <c r="Q93" s="7"/>
      <c r="R93" s="7"/>
      <c r="S93" s="7"/>
      <c r="T93" s="7"/>
      <c r="U93" s="7"/>
      <c r="V93" s="7"/>
      <c r="W93" s="7"/>
      <c r="X93" s="7"/>
      <c r="Y93" s="7"/>
      <c r="Z93" s="7"/>
    </row>
    <row r="94" spans="1:26" x14ac:dyDescent="0.15">
      <c r="A94" s="7"/>
      <c r="B94" s="7"/>
      <c r="C94" s="7"/>
      <c r="D94" s="7"/>
      <c r="E94" s="7"/>
      <c r="F94" s="7"/>
      <c r="G94" s="7"/>
      <c r="H94" s="7"/>
      <c r="I94" s="7"/>
      <c r="J94" s="7"/>
      <c r="K94" s="7"/>
      <c r="L94" s="7"/>
      <c r="M94" s="7"/>
      <c r="N94" s="7"/>
      <c r="O94" s="7"/>
      <c r="P94" s="7"/>
      <c r="Q94" s="7"/>
      <c r="R94" s="7"/>
      <c r="S94" s="7"/>
      <c r="T94" s="7"/>
      <c r="U94" s="7"/>
      <c r="V94" s="7"/>
      <c r="W94" s="7"/>
      <c r="X94" s="7"/>
      <c r="Y94" s="7"/>
      <c r="Z94" s="7"/>
    </row>
    <row r="95" spans="1:26" x14ac:dyDescent="0.15">
      <c r="A95" s="7"/>
      <c r="B95" s="7"/>
      <c r="C95" s="7"/>
      <c r="D95" s="7"/>
      <c r="E95" s="7"/>
      <c r="F95" s="7"/>
      <c r="G95" s="7"/>
      <c r="H95" s="7"/>
      <c r="I95" s="7"/>
      <c r="J95" s="7"/>
      <c r="K95" s="7"/>
      <c r="L95" s="7"/>
      <c r="M95" s="7"/>
      <c r="N95" s="7"/>
      <c r="O95" s="7"/>
      <c r="P95" s="7"/>
      <c r="Q95" s="7"/>
      <c r="R95" s="7"/>
      <c r="S95" s="7"/>
      <c r="T95" s="7"/>
      <c r="U95" s="7"/>
      <c r="V95" s="7"/>
      <c r="W95" s="7"/>
      <c r="X95" s="7"/>
      <c r="Y95" s="7"/>
      <c r="Z95" s="7"/>
    </row>
    <row r="96" spans="1:26" x14ac:dyDescent="0.15">
      <c r="A96" s="7"/>
      <c r="B96" s="7"/>
      <c r="C96" s="7"/>
      <c r="D96" s="7"/>
      <c r="E96" s="7"/>
      <c r="F96" s="7"/>
      <c r="G96" s="7"/>
      <c r="H96" s="7"/>
      <c r="I96" s="7"/>
      <c r="J96" s="7"/>
      <c r="K96" s="7"/>
      <c r="L96" s="7"/>
      <c r="M96" s="7"/>
      <c r="N96" s="7"/>
      <c r="O96" s="7"/>
      <c r="P96" s="7"/>
      <c r="Q96" s="7"/>
      <c r="R96" s="7"/>
      <c r="S96" s="7"/>
      <c r="T96" s="7"/>
      <c r="U96" s="7"/>
      <c r="V96" s="7"/>
      <c r="W96" s="7"/>
      <c r="X96" s="7"/>
      <c r="Y96" s="7"/>
      <c r="Z96" s="7"/>
    </row>
    <row r="97" spans="1:26" x14ac:dyDescent="0.15">
      <c r="A97" s="7"/>
      <c r="B97" s="7"/>
      <c r="C97" s="7"/>
      <c r="D97" s="7"/>
      <c r="E97" s="7"/>
      <c r="F97" s="7"/>
      <c r="G97" s="7"/>
      <c r="H97" s="7"/>
      <c r="I97" s="7"/>
      <c r="J97" s="7"/>
      <c r="K97" s="7"/>
      <c r="L97" s="7"/>
      <c r="M97" s="7"/>
      <c r="N97" s="7"/>
      <c r="O97" s="7"/>
      <c r="P97" s="7"/>
      <c r="Q97" s="7"/>
      <c r="R97" s="7"/>
      <c r="S97" s="7"/>
      <c r="T97" s="7"/>
      <c r="U97" s="7"/>
      <c r="V97" s="7"/>
      <c r="W97" s="7"/>
      <c r="X97" s="7"/>
      <c r="Y97" s="7"/>
      <c r="Z97" s="7"/>
    </row>
    <row r="98" spans="1:26" x14ac:dyDescent="0.15">
      <c r="A98" s="7"/>
      <c r="B98" s="7"/>
      <c r="C98" s="7"/>
      <c r="D98" s="7"/>
      <c r="E98" s="7"/>
      <c r="F98" s="7"/>
      <c r="G98" s="7"/>
      <c r="H98" s="7"/>
      <c r="I98" s="7"/>
      <c r="J98" s="7"/>
      <c r="K98" s="7"/>
      <c r="L98" s="7"/>
      <c r="M98" s="7"/>
      <c r="N98" s="7"/>
      <c r="O98" s="7"/>
      <c r="P98" s="7"/>
      <c r="Q98" s="7"/>
      <c r="R98" s="7"/>
      <c r="S98" s="7"/>
      <c r="T98" s="7"/>
      <c r="U98" s="7"/>
      <c r="V98" s="7"/>
      <c r="W98" s="7"/>
      <c r="X98" s="7"/>
      <c r="Y98" s="7"/>
      <c r="Z98" s="7"/>
    </row>
    <row r="99" spans="1:26" x14ac:dyDescent="0.15">
      <c r="A99" s="7"/>
      <c r="B99" s="7"/>
      <c r="C99" s="7"/>
      <c r="D99" s="7"/>
      <c r="E99" s="7"/>
      <c r="F99" s="7"/>
      <c r="G99" s="7"/>
      <c r="H99" s="7"/>
      <c r="I99" s="7"/>
      <c r="J99" s="7"/>
      <c r="K99" s="7"/>
      <c r="L99" s="7"/>
      <c r="M99" s="7"/>
      <c r="N99" s="7"/>
      <c r="O99" s="7"/>
      <c r="P99" s="7"/>
      <c r="Q99" s="7"/>
      <c r="R99" s="7"/>
      <c r="S99" s="7"/>
      <c r="T99" s="7"/>
      <c r="U99" s="7"/>
      <c r="V99" s="7"/>
      <c r="W99" s="7"/>
      <c r="X99" s="7"/>
      <c r="Y99" s="7"/>
      <c r="Z99" s="7"/>
    </row>
    <row r="100" spans="1:26" x14ac:dyDescent="0.15">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spans="1:26" x14ac:dyDescent="0.15">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spans="1:26" x14ac:dyDescent="0.15">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spans="1:26" x14ac:dyDescent="0.15">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spans="1:26" x14ac:dyDescent="0.15">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spans="1:26" x14ac:dyDescent="0.15">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spans="1:26" x14ac:dyDescent="0.15">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spans="1:26" x14ac:dyDescent="0.15">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spans="1:26" x14ac:dyDescent="0.15">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spans="1:26" x14ac:dyDescent="0.15">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spans="1:26" x14ac:dyDescent="0.15">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spans="1:26" x14ac:dyDescent="0.15">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spans="1:26" x14ac:dyDescent="0.15">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spans="1:26" x14ac:dyDescent="0.15">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spans="1:26" x14ac:dyDescent="0.15">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spans="1:26" x14ac:dyDescent="0.15">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spans="1:26" x14ac:dyDescent="0.15">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spans="1:26" x14ac:dyDescent="0.15">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spans="1:26" x14ac:dyDescent="0.15">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spans="1:26" x14ac:dyDescent="0.15">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spans="1:26" x14ac:dyDescent="0.15">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spans="1:26" x14ac:dyDescent="0.15">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spans="1:26" x14ac:dyDescent="0.15">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spans="1:26" x14ac:dyDescent="0.15">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spans="1:26" x14ac:dyDescent="0.15">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spans="1:26" x14ac:dyDescent="0.15">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spans="1:26" x14ac:dyDescent="0.15">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spans="1:26" x14ac:dyDescent="0.15">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spans="1:26" x14ac:dyDescent="0.15">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spans="1:26" x14ac:dyDescent="0.15">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spans="1:26" x14ac:dyDescent="0.15">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spans="1:26" x14ac:dyDescent="0.15">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spans="1:26" x14ac:dyDescent="0.15">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spans="1:26" x14ac:dyDescent="0.15">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spans="1:26" x14ac:dyDescent="0.15">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spans="1:26" x14ac:dyDescent="0.15">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spans="1:26" x14ac:dyDescent="0.15">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spans="1:26" x14ac:dyDescent="0.15">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spans="1:26" x14ac:dyDescent="0.15">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spans="1:26" x14ac:dyDescent="0.15">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spans="1:26" x14ac:dyDescent="0.15">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spans="1:26" x14ac:dyDescent="0.15">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spans="1:26" x14ac:dyDescent="0.15">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spans="1:26" x14ac:dyDescent="0.15">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spans="1:26" x14ac:dyDescent="0.15">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spans="1:26" x14ac:dyDescent="0.15">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spans="1:26" x14ac:dyDescent="0.15">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spans="1:26" x14ac:dyDescent="0.15">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spans="1:26" x14ac:dyDescent="0.15">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spans="1:26" x14ac:dyDescent="0.15">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spans="1:26" x14ac:dyDescent="0.15">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spans="1:26" x14ac:dyDescent="0.15">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spans="1:26" x14ac:dyDescent="0.15">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spans="1:26" x14ac:dyDescent="0.15">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spans="1:26" x14ac:dyDescent="0.15">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spans="1:26" x14ac:dyDescent="0.15">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spans="1:26" x14ac:dyDescent="0.15">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spans="1:26" x14ac:dyDescent="0.15">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spans="1:26" x14ac:dyDescent="0.15">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spans="1:26" x14ac:dyDescent="0.15">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spans="1:26" x14ac:dyDescent="0.15">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spans="1:26" x14ac:dyDescent="0.15">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spans="1:26" x14ac:dyDescent="0.15">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spans="1:26" x14ac:dyDescent="0.15">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spans="1:26" x14ac:dyDescent="0.15">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spans="1:26" x14ac:dyDescent="0.15">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spans="1:26" x14ac:dyDescent="0.15">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spans="1:26" x14ac:dyDescent="0.15">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spans="1:26" x14ac:dyDescent="0.15">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spans="1:26" x14ac:dyDescent="0.15">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spans="1:26" x14ac:dyDescent="0.15">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spans="1:26" x14ac:dyDescent="0.15">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spans="1:26" x14ac:dyDescent="0.15">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spans="1:26" x14ac:dyDescent="0.15">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spans="1:26" x14ac:dyDescent="0.15">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spans="1:26" x14ac:dyDescent="0.15">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spans="1:26" x14ac:dyDescent="0.15">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spans="1:26" x14ac:dyDescent="0.15">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spans="1:26" x14ac:dyDescent="0.15">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spans="1:26" x14ac:dyDescent="0.15">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spans="1:26" x14ac:dyDescent="0.15">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spans="1:26" x14ac:dyDescent="0.15">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spans="1:26" x14ac:dyDescent="0.15">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spans="1:26" x14ac:dyDescent="0.15">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spans="1:26" x14ac:dyDescent="0.15">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spans="1:26" x14ac:dyDescent="0.15">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spans="1:26" x14ac:dyDescent="0.15">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spans="1:26" x14ac:dyDescent="0.15">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spans="1:26" x14ac:dyDescent="0.15">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spans="1:26" x14ac:dyDescent="0.15">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spans="1:26" x14ac:dyDescent="0.15">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spans="1:26" x14ac:dyDescent="0.15">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spans="1:26" x14ac:dyDescent="0.15">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spans="1:26" x14ac:dyDescent="0.15">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spans="1:26" x14ac:dyDescent="0.15">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spans="1:26" x14ac:dyDescent="0.15">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spans="1:26" x14ac:dyDescent="0.15">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spans="1:26" x14ac:dyDescent="0.15">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spans="1:26" x14ac:dyDescent="0.15">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spans="1:26" x14ac:dyDescent="0.15">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spans="1:26" x14ac:dyDescent="0.15">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spans="1:26" x14ac:dyDescent="0.15">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spans="1:26" x14ac:dyDescent="0.15">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spans="1:26" x14ac:dyDescent="0.15">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spans="1:26" x14ac:dyDescent="0.15">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spans="1:26" x14ac:dyDescent="0.15">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spans="1:26" x14ac:dyDescent="0.15">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spans="1:26" x14ac:dyDescent="0.15">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spans="1:26" x14ac:dyDescent="0.15">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spans="1:26" x14ac:dyDescent="0.15">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spans="1:26" x14ac:dyDescent="0.15">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spans="1:26" x14ac:dyDescent="0.1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spans="1:26" x14ac:dyDescent="0.15">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spans="1:26" x14ac:dyDescent="0.15">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spans="1:26" x14ac:dyDescent="0.15">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spans="1:26" x14ac:dyDescent="0.1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spans="1:26" x14ac:dyDescent="0.15">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spans="1:26" x14ac:dyDescent="0.15">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spans="1:26" x14ac:dyDescent="0.15">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spans="1:26" x14ac:dyDescent="0.15">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spans="1:26" x14ac:dyDescent="0.15">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spans="1:26" x14ac:dyDescent="0.15">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x14ac:dyDescent="0.15">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x14ac:dyDescent="0.15">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x14ac:dyDescent="0.15">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x14ac:dyDescent="0.15">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x14ac:dyDescent="0.15">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x14ac:dyDescent="0.15">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x14ac:dyDescent="0.15">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x14ac:dyDescent="0.15">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x14ac:dyDescent="0.15">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x14ac:dyDescent="0.15">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x14ac:dyDescent="0.15">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x14ac:dyDescent="0.15">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x14ac:dyDescent="0.15">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x14ac:dyDescent="0.15">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x14ac:dyDescent="0.15">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x14ac:dyDescent="0.15">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x14ac:dyDescent="0.15">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x14ac:dyDescent="0.15">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x14ac:dyDescent="0.15">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x14ac:dyDescent="0.15">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x14ac:dyDescent="0.15">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x14ac:dyDescent="0.15">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x14ac:dyDescent="0.15">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x14ac:dyDescent="0.15">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x14ac:dyDescent="0.15">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x14ac:dyDescent="0.15">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x14ac:dyDescent="0.15">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x14ac:dyDescent="0.15">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x14ac:dyDescent="0.15">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x14ac:dyDescent="0.15">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x14ac:dyDescent="0.15">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x14ac:dyDescent="0.15">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x14ac:dyDescent="0.15">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x14ac:dyDescent="0.15">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x14ac:dyDescent="0.15">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x14ac:dyDescent="0.15">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x14ac:dyDescent="0.15">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x14ac:dyDescent="0.15">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x14ac:dyDescent="0.15">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x14ac:dyDescent="0.15">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x14ac:dyDescent="0.15">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x14ac:dyDescent="0.15">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x14ac:dyDescent="0.15">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x14ac:dyDescent="0.15">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x14ac:dyDescent="0.15">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x14ac:dyDescent="0.15">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x14ac:dyDescent="0.15">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x14ac:dyDescent="0.15">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x14ac:dyDescent="0.15">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x14ac:dyDescent="0.15">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x14ac:dyDescent="0.15">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x14ac:dyDescent="0.15">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x14ac:dyDescent="0.15">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x14ac:dyDescent="0.15">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x14ac:dyDescent="0.15">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x14ac:dyDescent="0.15">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x14ac:dyDescent="0.15">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x14ac:dyDescent="0.15">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x14ac:dyDescent="0.15">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x14ac:dyDescent="0.15">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x14ac:dyDescent="0.15">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x14ac:dyDescent="0.15">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x14ac:dyDescent="0.15">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x14ac:dyDescent="0.15">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x14ac:dyDescent="0.15">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x14ac:dyDescent="0.15">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x14ac:dyDescent="0.15">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x14ac:dyDescent="0.15">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x14ac:dyDescent="0.15">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x14ac:dyDescent="0.15">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x14ac:dyDescent="0.15">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x14ac:dyDescent="0.15">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x14ac:dyDescent="0.15">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x14ac:dyDescent="0.15">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x14ac:dyDescent="0.15">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x14ac:dyDescent="0.15">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x14ac:dyDescent="0.15">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x14ac:dyDescent="0.15">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x14ac:dyDescent="0.15">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x14ac:dyDescent="0.15">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x14ac:dyDescent="0.15">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x14ac:dyDescent="0.15">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x14ac:dyDescent="0.15">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x14ac:dyDescent="0.15">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x14ac:dyDescent="0.15">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x14ac:dyDescent="0.15">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x14ac:dyDescent="0.15">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x14ac:dyDescent="0.15">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x14ac:dyDescent="0.15">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x14ac:dyDescent="0.15">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x14ac:dyDescent="0.15">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x14ac:dyDescent="0.15">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x14ac:dyDescent="0.15">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x14ac:dyDescent="0.15">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x14ac:dyDescent="0.15">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x14ac:dyDescent="0.15">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x14ac:dyDescent="0.15">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x14ac:dyDescent="0.15">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x14ac:dyDescent="0.15">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x14ac:dyDescent="0.15">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x14ac:dyDescent="0.15">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x14ac:dyDescent="0.15">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x14ac:dyDescent="0.15">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x14ac:dyDescent="0.15">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x14ac:dyDescent="0.15">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x14ac:dyDescent="0.15">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x14ac:dyDescent="0.15">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x14ac:dyDescent="0.15">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x14ac:dyDescent="0.15">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x14ac:dyDescent="0.15">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x14ac:dyDescent="0.15">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x14ac:dyDescent="0.15">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x14ac:dyDescent="0.15">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x14ac:dyDescent="0.15">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x14ac:dyDescent="0.15">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x14ac:dyDescent="0.15">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x14ac:dyDescent="0.15">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x14ac:dyDescent="0.15">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x14ac:dyDescent="0.15">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x14ac:dyDescent="0.15">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x14ac:dyDescent="0.15">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x14ac:dyDescent="0.15">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x14ac:dyDescent="0.15">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x14ac:dyDescent="0.15">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x14ac:dyDescent="0.15">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x14ac:dyDescent="0.15">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x14ac:dyDescent="0.15">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x14ac:dyDescent="0.15">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x14ac:dyDescent="0.15">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x14ac:dyDescent="0.15">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x14ac:dyDescent="0.15">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x14ac:dyDescent="0.15">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x14ac:dyDescent="0.15">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x14ac:dyDescent="0.15">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x14ac:dyDescent="0.15">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x14ac:dyDescent="0.15">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x14ac:dyDescent="0.15">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x14ac:dyDescent="0.15">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x14ac:dyDescent="0.15">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x14ac:dyDescent="0.15">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x14ac:dyDescent="0.15">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x14ac:dyDescent="0.15">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x14ac:dyDescent="0.15">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x14ac:dyDescent="0.15">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x14ac:dyDescent="0.15">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x14ac:dyDescent="0.15">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x14ac:dyDescent="0.15">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x14ac:dyDescent="0.15">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x14ac:dyDescent="0.15">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x14ac:dyDescent="0.15">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x14ac:dyDescent="0.15">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x14ac:dyDescent="0.15">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x14ac:dyDescent="0.15">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x14ac:dyDescent="0.15">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x14ac:dyDescent="0.15">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x14ac:dyDescent="0.15">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x14ac:dyDescent="0.15">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x14ac:dyDescent="0.15">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x14ac:dyDescent="0.15">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x14ac:dyDescent="0.15">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x14ac:dyDescent="0.15">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x14ac:dyDescent="0.15">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x14ac:dyDescent="0.15">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x14ac:dyDescent="0.15">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x14ac:dyDescent="0.15">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x14ac:dyDescent="0.15">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x14ac:dyDescent="0.15">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x14ac:dyDescent="0.15">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x14ac:dyDescent="0.15">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x14ac:dyDescent="0.15">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x14ac:dyDescent="0.15">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x14ac:dyDescent="0.15">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x14ac:dyDescent="0.15">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x14ac:dyDescent="0.15">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x14ac:dyDescent="0.15">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x14ac:dyDescent="0.15">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x14ac:dyDescent="0.15">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x14ac:dyDescent="0.15">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x14ac:dyDescent="0.15">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x14ac:dyDescent="0.15">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x14ac:dyDescent="0.15">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x14ac:dyDescent="0.15">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x14ac:dyDescent="0.15">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x14ac:dyDescent="0.15">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x14ac:dyDescent="0.15">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x14ac:dyDescent="0.15">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x14ac:dyDescent="0.15">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x14ac:dyDescent="0.15">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x14ac:dyDescent="0.15">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x14ac:dyDescent="0.15">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x14ac:dyDescent="0.15">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x14ac:dyDescent="0.15">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x14ac:dyDescent="0.15">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x14ac:dyDescent="0.15">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x14ac:dyDescent="0.15">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x14ac:dyDescent="0.15">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x14ac:dyDescent="0.15">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x14ac:dyDescent="0.15">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x14ac:dyDescent="0.15">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x14ac:dyDescent="0.15">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x14ac:dyDescent="0.15">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x14ac:dyDescent="0.15">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x14ac:dyDescent="0.15">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x14ac:dyDescent="0.15">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x14ac:dyDescent="0.15">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x14ac:dyDescent="0.15">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x14ac:dyDescent="0.15">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x14ac:dyDescent="0.15">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x14ac:dyDescent="0.15">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x14ac:dyDescent="0.15">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x14ac:dyDescent="0.15">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x14ac:dyDescent="0.15">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x14ac:dyDescent="0.15">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x14ac:dyDescent="0.15">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x14ac:dyDescent="0.15">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x14ac:dyDescent="0.15">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x14ac:dyDescent="0.15">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x14ac:dyDescent="0.15">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x14ac:dyDescent="0.15">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x14ac:dyDescent="0.15">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x14ac:dyDescent="0.15">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x14ac:dyDescent="0.15">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x14ac:dyDescent="0.15">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x14ac:dyDescent="0.15">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x14ac:dyDescent="0.15">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x14ac:dyDescent="0.15">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x14ac:dyDescent="0.15">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x14ac:dyDescent="0.15">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x14ac:dyDescent="0.15">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x14ac:dyDescent="0.15">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x14ac:dyDescent="0.15">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x14ac:dyDescent="0.15">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x14ac:dyDescent="0.15">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x14ac:dyDescent="0.15">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x14ac:dyDescent="0.15">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x14ac:dyDescent="0.15">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x14ac:dyDescent="0.15">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x14ac:dyDescent="0.15">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x14ac:dyDescent="0.15">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x14ac:dyDescent="0.15">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x14ac:dyDescent="0.15">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x14ac:dyDescent="0.15">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x14ac:dyDescent="0.15">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x14ac:dyDescent="0.15">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x14ac:dyDescent="0.15">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x14ac:dyDescent="0.15">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x14ac:dyDescent="0.15">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x14ac:dyDescent="0.15">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x14ac:dyDescent="0.15">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x14ac:dyDescent="0.15">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x14ac:dyDescent="0.15">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x14ac:dyDescent="0.15">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x14ac:dyDescent="0.15">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x14ac:dyDescent="0.15">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x14ac:dyDescent="0.15">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x14ac:dyDescent="0.15">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x14ac:dyDescent="0.15">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x14ac:dyDescent="0.15">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x14ac:dyDescent="0.15">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x14ac:dyDescent="0.15">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x14ac:dyDescent="0.15">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x14ac:dyDescent="0.15">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x14ac:dyDescent="0.15">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x14ac:dyDescent="0.15">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x14ac:dyDescent="0.15">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x14ac:dyDescent="0.15">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x14ac:dyDescent="0.15">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x14ac:dyDescent="0.15">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x14ac:dyDescent="0.15">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x14ac:dyDescent="0.15">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x14ac:dyDescent="0.15">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x14ac:dyDescent="0.15">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x14ac:dyDescent="0.15">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x14ac:dyDescent="0.15">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x14ac:dyDescent="0.15">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x14ac:dyDescent="0.15">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x14ac:dyDescent="0.15">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x14ac:dyDescent="0.15">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x14ac:dyDescent="0.15">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x14ac:dyDescent="0.15">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x14ac:dyDescent="0.15">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x14ac:dyDescent="0.15">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x14ac:dyDescent="0.15">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x14ac:dyDescent="0.15">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x14ac:dyDescent="0.15">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x14ac:dyDescent="0.15">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x14ac:dyDescent="0.15">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x14ac:dyDescent="0.15">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x14ac:dyDescent="0.15">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x14ac:dyDescent="0.15">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x14ac:dyDescent="0.15">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x14ac:dyDescent="0.15">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x14ac:dyDescent="0.15">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x14ac:dyDescent="0.15">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x14ac:dyDescent="0.15">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x14ac:dyDescent="0.15">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x14ac:dyDescent="0.15">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x14ac:dyDescent="0.15">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x14ac:dyDescent="0.15">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x14ac:dyDescent="0.15">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x14ac:dyDescent="0.15">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x14ac:dyDescent="0.15">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x14ac:dyDescent="0.15">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x14ac:dyDescent="0.15">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x14ac:dyDescent="0.15">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x14ac:dyDescent="0.15">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x14ac:dyDescent="0.15">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x14ac:dyDescent="0.15">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x14ac:dyDescent="0.15">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x14ac:dyDescent="0.15">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x14ac:dyDescent="0.15">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x14ac:dyDescent="0.15">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x14ac:dyDescent="0.15">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x14ac:dyDescent="0.15">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x14ac:dyDescent="0.15">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x14ac:dyDescent="0.15">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x14ac:dyDescent="0.15">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x14ac:dyDescent="0.15">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x14ac:dyDescent="0.15">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x14ac:dyDescent="0.15">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x14ac:dyDescent="0.15">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x14ac:dyDescent="0.15">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x14ac:dyDescent="0.15">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x14ac:dyDescent="0.15">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x14ac:dyDescent="0.15">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x14ac:dyDescent="0.15">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x14ac:dyDescent="0.15">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x14ac:dyDescent="0.15">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x14ac:dyDescent="0.15">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x14ac:dyDescent="0.15">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x14ac:dyDescent="0.15">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x14ac:dyDescent="0.15">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x14ac:dyDescent="0.15">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x14ac:dyDescent="0.15">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x14ac:dyDescent="0.15">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x14ac:dyDescent="0.15">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x14ac:dyDescent="0.15">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x14ac:dyDescent="0.15">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x14ac:dyDescent="0.15">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x14ac:dyDescent="0.15">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x14ac:dyDescent="0.15">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x14ac:dyDescent="0.15">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x14ac:dyDescent="0.15">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x14ac:dyDescent="0.15">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x14ac:dyDescent="0.15">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x14ac:dyDescent="0.15">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x14ac:dyDescent="0.15">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x14ac:dyDescent="0.15">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x14ac:dyDescent="0.15">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x14ac:dyDescent="0.15">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x14ac:dyDescent="0.15">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x14ac:dyDescent="0.15">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x14ac:dyDescent="0.15">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x14ac:dyDescent="0.15">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x14ac:dyDescent="0.15">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x14ac:dyDescent="0.15">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x14ac:dyDescent="0.15">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x14ac:dyDescent="0.15">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x14ac:dyDescent="0.15">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x14ac:dyDescent="0.15">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x14ac:dyDescent="0.15">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x14ac:dyDescent="0.15">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x14ac:dyDescent="0.15">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x14ac:dyDescent="0.15">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x14ac:dyDescent="0.15">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x14ac:dyDescent="0.15">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x14ac:dyDescent="0.15">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x14ac:dyDescent="0.15">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x14ac:dyDescent="0.15">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x14ac:dyDescent="0.15">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x14ac:dyDescent="0.15">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x14ac:dyDescent="0.15">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x14ac:dyDescent="0.15">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x14ac:dyDescent="0.15">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x14ac:dyDescent="0.15">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x14ac:dyDescent="0.15">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x14ac:dyDescent="0.15">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x14ac:dyDescent="0.15">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x14ac:dyDescent="0.15">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x14ac:dyDescent="0.15">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x14ac:dyDescent="0.15">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x14ac:dyDescent="0.15">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x14ac:dyDescent="0.15">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x14ac:dyDescent="0.15">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x14ac:dyDescent="0.15">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x14ac:dyDescent="0.15">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x14ac:dyDescent="0.15">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x14ac:dyDescent="0.15">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x14ac:dyDescent="0.15">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x14ac:dyDescent="0.15">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x14ac:dyDescent="0.15">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x14ac:dyDescent="0.15">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x14ac:dyDescent="0.15">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x14ac:dyDescent="0.15">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x14ac:dyDescent="0.15">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x14ac:dyDescent="0.15">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x14ac:dyDescent="0.15">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x14ac:dyDescent="0.15">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x14ac:dyDescent="0.15">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x14ac:dyDescent="0.15">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x14ac:dyDescent="0.15">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x14ac:dyDescent="0.15">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x14ac:dyDescent="0.15">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x14ac:dyDescent="0.15">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x14ac:dyDescent="0.15">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x14ac:dyDescent="0.15">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x14ac:dyDescent="0.15">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x14ac:dyDescent="0.15">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x14ac:dyDescent="0.15">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x14ac:dyDescent="0.15">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x14ac:dyDescent="0.15">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x14ac:dyDescent="0.15">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x14ac:dyDescent="0.15">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x14ac:dyDescent="0.15">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x14ac:dyDescent="0.15">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x14ac:dyDescent="0.15">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x14ac:dyDescent="0.15">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x14ac:dyDescent="0.15">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x14ac:dyDescent="0.15">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x14ac:dyDescent="0.15">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x14ac:dyDescent="0.15">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x14ac:dyDescent="0.15">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x14ac:dyDescent="0.15">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x14ac:dyDescent="0.15">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x14ac:dyDescent="0.15">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x14ac:dyDescent="0.15">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x14ac:dyDescent="0.15">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x14ac:dyDescent="0.15">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x14ac:dyDescent="0.15">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x14ac:dyDescent="0.15">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x14ac:dyDescent="0.15">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x14ac:dyDescent="0.15">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x14ac:dyDescent="0.15">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x14ac:dyDescent="0.15">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x14ac:dyDescent="0.15">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x14ac:dyDescent="0.15">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x14ac:dyDescent="0.15">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x14ac:dyDescent="0.15">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x14ac:dyDescent="0.15">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x14ac:dyDescent="0.15">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x14ac:dyDescent="0.15">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x14ac:dyDescent="0.15">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x14ac:dyDescent="0.15">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x14ac:dyDescent="0.15">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x14ac:dyDescent="0.15">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x14ac:dyDescent="0.15">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x14ac:dyDescent="0.15">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x14ac:dyDescent="0.15">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x14ac:dyDescent="0.15">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x14ac:dyDescent="0.15">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x14ac:dyDescent="0.15">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x14ac:dyDescent="0.15">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x14ac:dyDescent="0.15">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x14ac:dyDescent="0.15">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x14ac:dyDescent="0.15">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x14ac:dyDescent="0.15">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x14ac:dyDescent="0.15">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x14ac:dyDescent="0.15">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x14ac:dyDescent="0.15">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x14ac:dyDescent="0.15">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x14ac:dyDescent="0.15">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x14ac:dyDescent="0.15">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x14ac:dyDescent="0.15">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x14ac:dyDescent="0.15">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x14ac:dyDescent="0.15">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x14ac:dyDescent="0.15">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x14ac:dyDescent="0.15">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x14ac:dyDescent="0.15">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x14ac:dyDescent="0.15">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x14ac:dyDescent="0.15">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x14ac:dyDescent="0.15">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x14ac:dyDescent="0.15">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x14ac:dyDescent="0.15">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x14ac:dyDescent="0.15">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x14ac:dyDescent="0.15">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x14ac:dyDescent="0.15">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x14ac:dyDescent="0.15">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x14ac:dyDescent="0.15">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x14ac:dyDescent="0.15">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x14ac:dyDescent="0.15">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x14ac:dyDescent="0.15">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x14ac:dyDescent="0.15">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x14ac:dyDescent="0.15">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x14ac:dyDescent="0.15">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x14ac:dyDescent="0.15">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x14ac:dyDescent="0.15">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x14ac:dyDescent="0.15">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x14ac:dyDescent="0.15">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x14ac:dyDescent="0.15">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x14ac:dyDescent="0.15">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x14ac:dyDescent="0.15">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x14ac:dyDescent="0.15">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x14ac:dyDescent="0.15">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x14ac:dyDescent="0.15">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x14ac:dyDescent="0.15">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x14ac:dyDescent="0.15">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x14ac:dyDescent="0.15">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x14ac:dyDescent="0.15">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x14ac:dyDescent="0.15">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x14ac:dyDescent="0.15">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x14ac:dyDescent="0.15">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x14ac:dyDescent="0.15">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x14ac:dyDescent="0.15">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x14ac:dyDescent="0.15">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x14ac:dyDescent="0.15">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x14ac:dyDescent="0.15">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x14ac:dyDescent="0.15">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x14ac:dyDescent="0.15">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x14ac:dyDescent="0.15">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x14ac:dyDescent="0.15">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x14ac:dyDescent="0.15">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x14ac:dyDescent="0.15">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x14ac:dyDescent="0.15">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x14ac:dyDescent="0.15">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x14ac:dyDescent="0.15">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x14ac:dyDescent="0.15">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x14ac:dyDescent="0.15">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x14ac:dyDescent="0.15">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x14ac:dyDescent="0.15">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x14ac:dyDescent="0.15">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x14ac:dyDescent="0.15">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x14ac:dyDescent="0.15">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x14ac:dyDescent="0.15">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x14ac:dyDescent="0.15">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x14ac:dyDescent="0.15">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x14ac:dyDescent="0.15">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x14ac:dyDescent="0.15">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x14ac:dyDescent="0.15">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x14ac:dyDescent="0.15">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x14ac:dyDescent="0.15">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x14ac:dyDescent="0.15">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x14ac:dyDescent="0.15">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x14ac:dyDescent="0.15">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x14ac:dyDescent="0.15">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x14ac:dyDescent="0.15">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x14ac:dyDescent="0.15">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x14ac:dyDescent="0.15">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x14ac:dyDescent="0.15">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x14ac:dyDescent="0.15">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x14ac:dyDescent="0.15">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x14ac:dyDescent="0.15">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x14ac:dyDescent="0.15">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x14ac:dyDescent="0.15">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x14ac:dyDescent="0.15">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x14ac:dyDescent="0.15">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x14ac:dyDescent="0.15">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x14ac:dyDescent="0.15">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x14ac:dyDescent="0.15">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x14ac:dyDescent="0.15">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x14ac:dyDescent="0.15">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x14ac:dyDescent="0.15">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x14ac:dyDescent="0.15">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x14ac:dyDescent="0.15">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x14ac:dyDescent="0.15">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x14ac:dyDescent="0.15">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x14ac:dyDescent="0.15">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x14ac:dyDescent="0.15">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x14ac:dyDescent="0.15">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x14ac:dyDescent="0.15">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x14ac:dyDescent="0.15">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x14ac:dyDescent="0.15">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x14ac:dyDescent="0.15">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x14ac:dyDescent="0.15">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x14ac:dyDescent="0.15">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x14ac:dyDescent="0.15">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x14ac:dyDescent="0.15">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x14ac:dyDescent="0.15">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x14ac:dyDescent="0.15">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x14ac:dyDescent="0.15">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x14ac:dyDescent="0.15">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x14ac:dyDescent="0.15">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x14ac:dyDescent="0.15">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x14ac:dyDescent="0.15">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x14ac:dyDescent="0.15">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x14ac:dyDescent="0.15">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x14ac:dyDescent="0.15">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x14ac:dyDescent="0.15">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x14ac:dyDescent="0.15">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x14ac:dyDescent="0.15">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x14ac:dyDescent="0.15">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x14ac:dyDescent="0.15">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x14ac:dyDescent="0.15">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x14ac:dyDescent="0.15">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x14ac:dyDescent="0.15">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x14ac:dyDescent="0.15">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x14ac:dyDescent="0.15">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x14ac:dyDescent="0.15">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x14ac:dyDescent="0.15">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x14ac:dyDescent="0.15">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x14ac:dyDescent="0.15">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x14ac:dyDescent="0.15">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x14ac:dyDescent="0.15">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x14ac:dyDescent="0.15">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x14ac:dyDescent="0.15">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x14ac:dyDescent="0.15">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x14ac:dyDescent="0.15">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x14ac:dyDescent="0.15">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x14ac:dyDescent="0.15">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x14ac:dyDescent="0.15">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x14ac:dyDescent="0.15">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x14ac:dyDescent="0.15">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x14ac:dyDescent="0.15">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x14ac:dyDescent="0.15">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x14ac:dyDescent="0.15">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x14ac:dyDescent="0.15">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x14ac:dyDescent="0.15">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x14ac:dyDescent="0.15">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x14ac:dyDescent="0.15">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x14ac:dyDescent="0.15">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x14ac:dyDescent="0.15">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x14ac:dyDescent="0.15">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x14ac:dyDescent="0.15">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x14ac:dyDescent="0.15">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x14ac:dyDescent="0.15">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x14ac:dyDescent="0.15">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x14ac:dyDescent="0.15">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x14ac:dyDescent="0.15">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x14ac:dyDescent="0.15">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x14ac:dyDescent="0.15">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x14ac:dyDescent="0.15">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x14ac:dyDescent="0.15">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x14ac:dyDescent="0.15">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x14ac:dyDescent="0.15">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x14ac:dyDescent="0.15">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x14ac:dyDescent="0.15">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x14ac:dyDescent="0.15">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x14ac:dyDescent="0.15">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x14ac:dyDescent="0.15">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x14ac:dyDescent="0.15">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x14ac:dyDescent="0.15">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x14ac:dyDescent="0.15">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x14ac:dyDescent="0.15">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x14ac:dyDescent="0.15">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x14ac:dyDescent="0.15">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x14ac:dyDescent="0.15">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x14ac:dyDescent="0.15">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x14ac:dyDescent="0.15">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x14ac:dyDescent="0.15">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x14ac:dyDescent="0.15">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x14ac:dyDescent="0.15">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x14ac:dyDescent="0.15">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x14ac:dyDescent="0.15">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x14ac:dyDescent="0.15">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x14ac:dyDescent="0.15">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x14ac:dyDescent="0.15">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x14ac:dyDescent="0.15">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x14ac:dyDescent="0.15">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x14ac:dyDescent="0.15">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x14ac:dyDescent="0.15">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x14ac:dyDescent="0.15">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x14ac:dyDescent="0.15">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x14ac:dyDescent="0.15">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x14ac:dyDescent="0.15">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x14ac:dyDescent="0.15">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x14ac:dyDescent="0.15">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x14ac:dyDescent="0.15">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x14ac:dyDescent="0.15">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x14ac:dyDescent="0.15">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x14ac:dyDescent="0.15">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x14ac:dyDescent="0.15">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x14ac:dyDescent="0.15">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x14ac:dyDescent="0.15">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x14ac:dyDescent="0.15">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x14ac:dyDescent="0.15">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x14ac:dyDescent="0.15">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x14ac:dyDescent="0.15">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x14ac:dyDescent="0.15">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x14ac:dyDescent="0.15">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x14ac:dyDescent="0.15">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x14ac:dyDescent="0.15">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x14ac:dyDescent="0.15">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x14ac:dyDescent="0.15">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x14ac:dyDescent="0.15">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x14ac:dyDescent="0.15">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x14ac:dyDescent="0.15">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x14ac:dyDescent="0.15">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x14ac:dyDescent="0.15">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x14ac:dyDescent="0.15">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x14ac:dyDescent="0.15">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x14ac:dyDescent="0.15">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x14ac:dyDescent="0.15">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x14ac:dyDescent="0.15">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x14ac:dyDescent="0.15">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x14ac:dyDescent="0.15">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x14ac:dyDescent="0.15">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x14ac:dyDescent="0.15">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x14ac:dyDescent="0.15">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x14ac:dyDescent="0.15">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x14ac:dyDescent="0.15">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x14ac:dyDescent="0.15">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x14ac:dyDescent="0.15">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x14ac:dyDescent="0.15">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x14ac:dyDescent="0.15">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x14ac:dyDescent="0.15">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x14ac:dyDescent="0.15">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x14ac:dyDescent="0.15">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x14ac:dyDescent="0.15">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x14ac:dyDescent="0.15">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x14ac:dyDescent="0.15">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x14ac:dyDescent="0.15">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x14ac:dyDescent="0.15">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x14ac:dyDescent="0.15">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x14ac:dyDescent="0.15">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x14ac:dyDescent="0.15">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x14ac:dyDescent="0.15">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x14ac:dyDescent="0.15">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x14ac:dyDescent="0.15">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x14ac:dyDescent="0.15">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x14ac:dyDescent="0.15">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x14ac:dyDescent="0.15">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x14ac:dyDescent="0.15">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x14ac:dyDescent="0.15">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x14ac:dyDescent="0.15">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x14ac:dyDescent="0.15">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x14ac:dyDescent="0.15">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x14ac:dyDescent="0.15">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x14ac:dyDescent="0.15">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x14ac:dyDescent="0.15">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x14ac:dyDescent="0.15">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x14ac:dyDescent="0.15">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x14ac:dyDescent="0.15">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x14ac:dyDescent="0.15">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x14ac:dyDescent="0.15">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x14ac:dyDescent="0.15">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x14ac:dyDescent="0.15">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x14ac:dyDescent="0.15">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x14ac:dyDescent="0.15">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x14ac:dyDescent="0.15">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x14ac:dyDescent="0.15">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x14ac:dyDescent="0.15">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x14ac:dyDescent="0.15">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x14ac:dyDescent="0.15">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x14ac:dyDescent="0.15">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x14ac:dyDescent="0.15">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x14ac:dyDescent="0.15">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x14ac:dyDescent="0.15">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x14ac:dyDescent="0.15">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x14ac:dyDescent="0.15">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x14ac:dyDescent="0.15">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x14ac:dyDescent="0.15">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x14ac:dyDescent="0.15">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x14ac:dyDescent="0.15">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x14ac:dyDescent="0.15">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x14ac:dyDescent="0.15">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x14ac:dyDescent="0.15">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x14ac:dyDescent="0.15">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x14ac:dyDescent="0.15">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x14ac:dyDescent="0.15">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x14ac:dyDescent="0.15">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x14ac:dyDescent="0.15">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x14ac:dyDescent="0.15">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x14ac:dyDescent="0.15">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x14ac:dyDescent="0.15">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x14ac:dyDescent="0.15">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x14ac:dyDescent="0.15">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x14ac:dyDescent="0.15">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x14ac:dyDescent="0.15">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x14ac:dyDescent="0.15">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x14ac:dyDescent="0.15">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x14ac:dyDescent="0.15">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x14ac:dyDescent="0.15">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x14ac:dyDescent="0.15">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x14ac:dyDescent="0.15">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x14ac:dyDescent="0.15">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x14ac:dyDescent="0.15">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x14ac:dyDescent="0.15">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x14ac:dyDescent="0.15">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x14ac:dyDescent="0.15">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x14ac:dyDescent="0.15">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x14ac:dyDescent="0.15">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x14ac:dyDescent="0.15">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x14ac:dyDescent="0.15">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x14ac:dyDescent="0.15">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x14ac:dyDescent="0.15">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x14ac:dyDescent="0.15">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x14ac:dyDescent="0.15">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x14ac:dyDescent="0.15">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x14ac:dyDescent="0.15">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sheetData>
  <dataValidations disablePrompts="1" count="1">
    <dataValidation type="list" allowBlank="1" sqref="B2:B16" xr:uid="{00000000-0002-0000-0200-000000000000}">
      <formula1>INDIRECT(A2)</formula1>
    </dataValidation>
  </dataValidations>
  <pageMargins left="0.511811024" right="0.511811024" top="0.78740157499999996" bottom="0.78740157499999996" header="0.31496062000000002" footer="0.31496062000000002"/>
  <drawing r:id="rId1"/>
  <extLst>
    <ext xmlns:x14="http://schemas.microsoft.com/office/spreadsheetml/2009/9/main" uri="{CCE6A557-97BC-4b89-ADB6-D9C93CAAB3DF}">
      <x14:dataValidations xmlns:xm="http://schemas.microsoft.com/office/excel/2006/main" disablePrompts="1" count="1">
        <x14:dataValidation type="list" allowBlank="1" xr:uid="{00000000-0002-0000-0200-000001000000}">
          <x14:formula1>
            <xm:f>PPC!$J$2:$J$6</xm:f>
          </x14:formula1>
          <xm:sqref>A2:A16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dimension ref="B1:XEW66"/>
  <sheetViews>
    <sheetView topLeftCell="A5" workbookViewId="0">
      <selection activeCell="B15" sqref="B15"/>
    </sheetView>
  </sheetViews>
  <sheetFormatPr baseColWidth="10" defaultColWidth="3.33203125" defaultRowHeight="15" customHeight="1" zeroHeight="1" x14ac:dyDescent="0.15"/>
  <cols>
    <col min="1" max="1" width="0.83203125" style="10" customWidth="1"/>
    <col min="2" max="2" width="65.5" style="11" customWidth="1"/>
    <col min="3" max="3" width="5.83203125" style="11" customWidth="1"/>
    <col min="4" max="4" width="58.6640625" style="12" customWidth="1"/>
    <col min="5" max="5" width="13" style="12" customWidth="1"/>
    <col min="6" max="7" width="13.1640625" style="13" bestFit="1" customWidth="1"/>
    <col min="8" max="8" width="13.5" style="12" bestFit="1" customWidth="1"/>
    <col min="9" max="9" width="11.5" style="12" bestFit="1" customWidth="1"/>
    <col min="10" max="10" width="12.5" style="12" customWidth="1"/>
    <col min="11" max="11" width="16.5" style="12" customWidth="1"/>
    <col min="12" max="12" width="13.83203125" style="10" customWidth="1"/>
    <col min="13" max="13" width="0.83203125" style="10" customWidth="1"/>
    <col min="14" max="14" width="3.33203125" style="12" hidden="1" customWidth="1"/>
    <col min="15" max="15" width="8.83203125" style="14" hidden="1" customWidth="1"/>
    <col min="16" max="18" width="9.5" style="14" hidden="1" customWidth="1"/>
    <col min="19" max="19" width="2.5" style="14" hidden="1" customWidth="1"/>
    <col min="20" max="20" width="2.1640625" style="14" hidden="1" customWidth="1"/>
    <col min="21" max="23" width="9.5" style="14" hidden="1" customWidth="1"/>
    <col min="24" max="24" width="2.5" style="14" hidden="1" customWidth="1"/>
    <col min="25" max="25" width="2.1640625" style="12" hidden="1" customWidth="1"/>
    <col min="26" max="33" width="3.33203125" style="15" hidden="1" customWidth="1"/>
    <col min="34" max="37" width="0" style="15" hidden="1" customWidth="1"/>
    <col min="38" max="16376" width="0" style="10" hidden="1" customWidth="1"/>
    <col min="16377" max="16377" width="0" style="15" hidden="1" customWidth="1"/>
    <col min="16378" max="16384" width="0" style="10" hidden="1" customWidth="1"/>
  </cols>
  <sheetData>
    <row r="1" spans="2:37 16377:16377" ht="5" customHeight="1" thickBot="1" x14ac:dyDescent="0.2"/>
    <row r="2" spans="2:37 16377:16377" ht="100.25" customHeight="1" thickTop="1" thickBot="1" x14ac:dyDescent="0.2">
      <c r="B2" s="198" t="s">
        <v>117</v>
      </c>
      <c r="C2" s="199"/>
      <c r="D2" s="200"/>
      <c r="E2" s="200"/>
      <c r="F2" s="200"/>
      <c r="G2" s="200"/>
      <c r="H2" s="200"/>
      <c r="I2" s="200"/>
      <c r="J2" s="200"/>
      <c r="K2" s="200"/>
      <c r="L2" s="201"/>
      <c r="M2" s="16"/>
      <c r="N2" s="16"/>
      <c r="O2" s="17"/>
      <c r="P2" s="18"/>
      <c r="Q2" s="19"/>
      <c r="R2" s="17"/>
      <c r="S2" s="17"/>
      <c r="T2" s="17"/>
      <c r="U2" s="17"/>
      <c r="V2" s="17"/>
      <c r="W2" s="17"/>
      <c r="X2" s="17"/>
      <c r="Y2" s="18"/>
    </row>
    <row r="3" spans="2:37 16377:16377" ht="8" customHeight="1" thickTop="1" thickBot="1" x14ac:dyDescent="0.2">
      <c r="B3" s="20"/>
      <c r="C3" s="20"/>
      <c r="D3" s="20"/>
      <c r="E3" s="20"/>
      <c r="F3" s="20"/>
      <c r="G3" s="20"/>
      <c r="H3" s="20"/>
      <c r="I3" s="20"/>
      <c r="J3" s="20"/>
      <c r="K3" s="20"/>
      <c r="L3" s="20"/>
      <c r="M3" s="20"/>
      <c r="N3" s="20"/>
      <c r="O3" s="17"/>
      <c r="P3" s="17"/>
      <c r="Q3" s="17"/>
      <c r="R3" s="17"/>
      <c r="S3" s="17"/>
      <c r="T3" s="17"/>
      <c r="U3" s="17"/>
      <c r="V3" s="17"/>
      <c r="W3" s="17"/>
      <c r="X3" s="17"/>
      <c r="Y3" s="18"/>
    </row>
    <row r="4" spans="2:37 16377:16377" ht="18.75" customHeight="1" thickTop="1" x14ac:dyDescent="0.15">
      <c r="B4" s="21"/>
      <c r="C4" s="22"/>
      <c r="D4" s="23"/>
      <c r="E4" s="202" t="s">
        <v>118</v>
      </c>
      <c r="F4" s="203"/>
      <c r="G4" s="203"/>
      <c r="H4" s="203"/>
      <c r="I4" s="204"/>
      <c r="J4" s="202" t="s">
        <v>119</v>
      </c>
      <c r="K4" s="203"/>
      <c r="L4" s="204"/>
      <c r="M4" s="16"/>
      <c r="N4" s="16"/>
      <c r="O4" s="17"/>
      <c r="P4" s="17"/>
      <c r="Q4" s="17"/>
      <c r="R4" s="17"/>
      <c r="S4" s="17"/>
      <c r="T4" s="17"/>
      <c r="U4" s="17"/>
      <c r="V4" s="17"/>
      <c r="W4" s="17"/>
      <c r="X4" s="17"/>
      <c r="Y4" s="18"/>
    </row>
    <row r="5" spans="2:37 16377:16377" ht="22" thickBot="1" x14ac:dyDescent="0.2">
      <c r="B5" s="24" t="s">
        <v>120</v>
      </c>
      <c r="C5" s="208">
        <f ca="1">TODAY()</f>
        <v>44376</v>
      </c>
      <c r="D5" s="209"/>
      <c r="E5" s="205"/>
      <c r="F5" s="206"/>
      <c r="G5" s="206"/>
      <c r="H5" s="206"/>
      <c r="I5" s="207"/>
      <c r="J5" s="205"/>
      <c r="K5" s="206"/>
      <c r="L5" s="207"/>
      <c r="M5" s="16"/>
      <c r="N5" s="16"/>
      <c r="O5" s="17"/>
      <c r="P5" s="17"/>
      <c r="Q5" s="17"/>
      <c r="R5" s="17"/>
      <c r="S5" s="17"/>
      <c r="T5" s="17"/>
      <c r="U5" s="17"/>
      <c r="V5" s="17"/>
      <c r="W5" s="17"/>
      <c r="X5" s="17"/>
      <c r="Y5" s="18"/>
    </row>
    <row r="6" spans="2:37 16377:16377" ht="20" customHeight="1" thickTop="1" thickBot="1" x14ac:dyDescent="0.2">
      <c r="B6" s="25"/>
      <c r="C6" s="26"/>
      <c r="D6" s="26"/>
      <c r="E6" s="27" t="s">
        <v>2</v>
      </c>
      <c r="F6" s="28" t="s">
        <v>5</v>
      </c>
      <c r="G6" s="28" t="s">
        <v>6</v>
      </c>
      <c r="H6" s="28" t="s">
        <v>121</v>
      </c>
      <c r="I6" s="29" t="s">
        <v>122</v>
      </c>
      <c r="J6" s="30" t="s">
        <v>123</v>
      </c>
      <c r="K6" s="31" t="s">
        <v>124</v>
      </c>
      <c r="L6" s="32" t="s">
        <v>125</v>
      </c>
      <c r="M6" s="33"/>
      <c r="N6" s="33"/>
      <c r="O6" s="17"/>
      <c r="P6" s="17" t="s">
        <v>28</v>
      </c>
      <c r="Q6" s="17" t="s">
        <v>28</v>
      </c>
      <c r="R6" s="17" t="s">
        <v>28</v>
      </c>
      <c r="S6" s="17" t="s">
        <v>28</v>
      </c>
      <c r="T6" s="17" t="s">
        <v>28</v>
      </c>
      <c r="U6" s="17" t="s">
        <v>28</v>
      </c>
      <c r="V6" s="17" t="s">
        <v>28</v>
      </c>
      <c r="W6" s="17" t="s">
        <v>28</v>
      </c>
      <c r="X6" s="17" t="s">
        <v>28</v>
      </c>
      <c r="Y6" s="17" t="s">
        <v>28</v>
      </c>
    </row>
    <row r="7" spans="2:37 16377:16377" ht="20" customHeight="1" thickTop="1" x14ac:dyDescent="0.15">
      <c r="B7" s="24" t="s">
        <v>126</v>
      </c>
      <c r="C7" s="210"/>
      <c r="D7" s="211"/>
      <c r="E7" s="34">
        <v>1</v>
      </c>
      <c r="F7" s="35" t="str">
        <f>P6</f>
        <v>-</v>
      </c>
      <c r="G7" s="35" t="str">
        <f>U6</f>
        <v>-</v>
      </c>
      <c r="H7" s="36">
        <f ca="1">SUMIF($H$15:$H$44,E7,$E$15:$E$44)</f>
        <v>0</v>
      </c>
      <c r="I7" s="37">
        <f ca="1">IF(SUMIF($H$15:$K$44,E7,$K$15:$K$44)&gt;60,60,ROUND(SUMIF($H$15:$K$44,E7,$K$15:$K$44),0))</f>
        <v>0</v>
      </c>
      <c r="J7" s="212" t="s">
        <v>128</v>
      </c>
      <c r="K7" s="214">
        <f ca="1">COUNTIF($I$7:$I$11,"&gt;0")</f>
        <v>0</v>
      </c>
      <c r="L7" s="216" t="str">
        <f ca="1">IF(K7&gt;=3,"OK", "Insuficiente")</f>
        <v>Insuficiente</v>
      </c>
      <c r="M7" s="38"/>
      <c r="N7" s="38"/>
      <c r="Y7" s="18"/>
    </row>
    <row r="8" spans="2:37 16377:16377" ht="20" customHeight="1" x14ac:dyDescent="0.15">
      <c r="B8" s="25"/>
      <c r="C8" s="26"/>
      <c r="D8" s="39"/>
      <c r="E8" s="40">
        <v>2</v>
      </c>
      <c r="F8" s="41" t="str">
        <f>Q6</f>
        <v>-</v>
      </c>
      <c r="G8" s="41" t="str">
        <f>V6</f>
        <v>-</v>
      </c>
      <c r="H8" s="42">
        <f ca="1">SUMIF($H$15:$H$44,E8,$E$15:$E$44)</f>
        <v>0</v>
      </c>
      <c r="I8" s="43">
        <f ca="1">IF(SUMIF($H$15:$K$44,E8,$K$15:$K$44)&gt;60,60,ROUND(SUMIF($H$15:$K$44,E8,$K$15:$K$44),0))</f>
        <v>0</v>
      </c>
      <c r="J8" s="213"/>
      <c r="K8" s="215"/>
      <c r="L8" s="217"/>
      <c r="M8" s="38"/>
      <c r="N8" s="38"/>
      <c r="O8" s="17"/>
      <c r="P8" s="17"/>
      <c r="Q8" s="17"/>
      <c r="R8" s="17"/>
      <c r="S8" s="17"/>
      <c r="T8" s="17"/>
      <c r="U8" s="17"/>
      <c r="V8" s="17"/>
      <c r="W8" s="17"/>
      <c r="X8" s="17"/>
      <c r="Y8" s="18"/>
    </row>
    <row r="9" spans="2:37 16377:16377" ht="20" customHeight="1" x14ac:dyDescent="0.15">
      <c r="B9" s="24" t="s">
        <v>130</v>
      </c>
      <c r="C9" s="210"/>
      <c r="D9" s="211"/>
      <c r="E9" s="40">
        <v>3</v>
      </c>
      <c r="F9" s="41" t="str">
        <f>R6</f>
        <v>-</v>
      </c>
      <c r="G9" s="41" t="str">
        <f>W6</f>
        <v>-</v>
      </c>
      <c r="H9" s="42">
        <f ca="1">SUMIF($H$15:$H$44,E9,$E$15:$E$44)</f>
        <v>0</v>
      </c>
      <c r="I9" s="43">
        <f ca="1">IF(SUMIF($H$15:$K$44,E9,$K$15:$K$44)&gt;60,60,ROUND(SUMIF($H$15:$K$44,E9,$K$15:$K$44),0))</f>
        <v>0</v>
      </c>
      <c r="J9" s="213" t="s">
        <v>132</v>
      </c>
      <c r="K9" s="215">
        <f ca="1">IF(120-$I$12&lt;0,0,120-$I$12)</f>
        <v>120</v>
      </c>
      <c r="L9" s="217" t="str">
        <f ca="1">IF(K9&lt;=0,"OK", "Insuficiente")</f>
        <v>Insuficiente</v>
      </c>
      <c r="M9" s="38"/>
      <c r="N9" s="38"/>
      <c r="O9" s="17"/>
      <c r="P9" s="17"/>
      <c r="Q9" s="17"/>
      <c r="R9" s="17"/>
      <c r="S9" s="17"/>
      <c r="T9" s="17"/>
      <c r="U9" s="17"/>
      <c r="V9" s="17"/>
      <c r="W9" s="17"/>
      <c r="X9" s="17"/>
      <c r="Y9" s="18"/>
    </row>
    <row r="10" spans="2:37 16377:16377" ht="20" customHeight="1" x14ac:dyDescent="0.15">
      <c r="B10" s="25"/>
      <c r="C10" s="26"/>
      <c r="D10" s="26"/>
      <c r="E10" s="40">
        <v>4</v>
      </c>
      <c r="F10" s="41" t="str">
        <f>S6</f>
        <v>-</v>
      </c>
      <c r="G10" s="41" t="str">
        <f>X6</f>
        <v>-</v>
      </c>
      <c r="H10" s="42">
        <f ca="1">SUMIF($H$15:$H$44,E10,$E$15:$E$44)</f>
        <v>0</v>
      </c>
      <c r="I10" s="43">
        <f ca="1">IF(SUMIF($H$15:$K$44,E10,$K$15:$K$44)&gt;60,60,ROUND(SUMIF($H$15:$K$44,E10,$K$15:$K$44),0))</f>
        <v>0</v>
      </c>
      <c r="J10" s="213"/>
      <c r="K10" s="215"/>
      <c r="L10" s="217"/>
      <c r="M10" s="38"/>
      <c r="N10" s="38"/>
      <c r="O10" s="17"/>
      <c r="P10" s="17"/>
      <c r="Q10" s="17"/>
      <c r="R10" s="17"/>
      <c r="S10" s="17"/>
      <c r="T10" s="17"/>
      <c r="U10" s="17"/>
      <c r="V10" s="17"/>
      <c r="W10" s="17"/>
      <c r="X10" s="17"/>
      <c r="Y10" s="18"/>
    </row>
    <row r="11" spans="2:37 16377:16377" ht="20" customHeight="1" x14ac:dyDescent="0.15">
      <c r="B11" s="24" t="s">
        <v>134</v>
      </c>
      <c r="C11" s="218" t="str">
        <f>IF(C9="","",LEFT(C9,4)&amp;"-"&amp;MID(C9,5,1)&amp;"   a    "&amp;IF(MID(C9,5,1)="1",LEFT(C9,4)+5&amp;"-2",LEFT(C9,4)+6&amp;"-1"))</f>
        <v/>
      </c>
      <c r="D11" s="219"/>
      <c r="E11" s="44">
        <v>5</v>
      </c>
      <c r="F11" s="45" t="str">
        <f>T6</f>
        <v>-</v>
      </c>
      <c r="G11" s="45" t="str">
        <f>Y6</f>
        <v>-</v>
      </c>
      <c r="H11" s="46">
        <f ca="1">SUMIF($H$15:$H$44,E11,$E$15:$E$44)</f>
        <v>0</v>
      </c>
      <c r="I11" s="47">
        <f ca="1">IF(SUMIF($H$15:$K$44,E11,$K$15:$K$44)&gt;60,60,ROUND(SUMIF($H$15:$K$44,E11,$K$15:$K$44),0))</f>
        <v>0</v>
      </c>
      <c r="J11" s="220" t="s">
        <v>136</v>
      </c>
      <c r="K11" s="221"/>
      <c r="L11" s="224" t="str">
        <f ca="1">IF(COUNTIF(L7:L9,"OK")=2,"OK","Insuficiente")</f>
        <v>Insuficiente</v>
      </c>
      <c r="M11" s="48"/>
      <c r="N11" s="48"/>
      <c r="O11" s="17"/>
      <c r="P11" s="17"/>
      <c r="Q11" s="17"/>
      <c r="R11" s="17"/>
      <c r="S11" s="17"/>
      <c r="T11" s="17"/>
      <c r="U11" s="17"/>
      <c r="V11" s="17"/>
      <c r="W11" s="17"/>
      <c r="X11" s="17"/>
      <c r="Y11" s="18"/>
    </row>
    <row r="12" spans="2:37 16377:16377" ht="20" customHeight="1" thickBot="1" x14ac:dyDescent="0.2">
      <c r="B12" s="49"/>
      <c r="C12" s="50"/>
      <c r="D12" s="51"/>
      <c r="E12" s="226" t="s">
        <v>137</v>
      </c>
      <c r="F12" s="227"/>
      <c r="G12" s="228"/>
      <c r="H12" s="52">
        <f ca="1">SUM(H7:H11)</f>
        <v>0</v>
      </c>
      <c r="I12" s="53">
        <f ca="1">SUM(I7:I11)</f>
        <v>0</v>
      </c>
      <c r="J12" s="222"/>
      <c r="K12" s="223"/>
      <c r="L12" s="225"/>
      <c r="M12" s="48"/>
      <c r="N12" s="48"/>
      <c r="O12" s="18"/>
      <c r="P12" s="229" t="s">
        <v>138</v>
      </c>
      <c r="Q12" s="229"/>
      <c r="R12" s="229"/>
      <c r="S12" s="229"/>
      <c r="T12" s="229"/>
      <c r="U12" s="230" t="s">
        <v>139</v>
      </c>
      <c r="V12" s="229"/>
      <c r="W12" s="229"/>
      <c r="X12" s="229"/>
      <c r="Y12" s="229"/>
      <c r="XEW12" s="10"/>
    </row>
    <row r="13" spans="2:37 16377:16377" ht="7.5" customHeight="1" thickTop="1" thickBot="1" x14ac:dyDescent="0.2">
      <c r="B13" s="54"/>
      <c r="C13" s="54"/>
      <c r="D13" s="55"/>
      <c r="E13" s="55"/>
      <c r="F13" s="55"/>
      <c r="G13" s="56"/>
      <c r="H13" s="56"/>
      <c r="I13" s="56"/>
      <c r="J13" s="56"/>
      <c r="K13" s="56"/>
      <c r="L13" s="56"/>
      <c r="M13" s="56"/>
      <c r="N13" s="57"/>
      <c r="O13" s="18"/>
      <c r="P13" s="58"/>
      <c r="Q13" s="58"/>
      <c r="R13" s="58"/>
      <c r="S13" s="58"/>
      <c r="T13" s="58"/>
      <c r="U13" s="59"/>
      <c r="V13" s="58"/>
      <c r="W13" s="58"/>
      <c r="X13" s="58"/>
      <c r="Y13" s="58"/>
      <c r="XEW13" s="10"/>
    </row>
    <row r="14" spans="2:37 16377:16377" s="11" customFormat="1" ht="45" customHeight="1" thickTop="1" thickBot="1" x14ac:dyDescent="0.2">
      <c r="B14" s="231" t="s">
        <v>140</v>
      </c>
      <c r="C14" s="232"/>
      <c r="D14" s="60" t="s">
        <v>141</v>
      </c>
      <c r="E14" s="61" t="s">
        <v>142</v>
      </c>
      <c r="F14" s="62" t="s">
        <v>143</v>
      </c>
      <c r="G14" s="62" t="s">
        <v>144</v>
      </c>
      <c r="H14" s="61" t="s">
        <v>145</v>
      </c>
      <c r="I14" s="61" t="s">
        <v>146</v>
      </c>
      <c r="J14" s="61" t="s">
        <v>147</v>
      </c>
      <c r="K14" s="61" t="s">
        <v>148</v>
      </c>
      <c r="L14" s="63" t="s">
        <v>149</v>
      </c>
      <c r="M14" s="64"/>
      <c r="N14" s="64"/>
      <c r="O14" s="65"/>
      <c r="P14" s="66" t="s">
        <v>127</v>
      </c>
      <c r="Q14" s="66" t="s">
        <v>129</v>
      </c>
      <c r="R14" s="66" t="s">
        <v>131</v>
      </c>
      <c r="S14" s="66" t="s">
        <v>133</v>
      </c>
      <c r="T14" s="66" t="s">
        <v>135</v>
      </c>
      <c r="U14" s="67" t="s">
        <v>127</v>
      </c>
      <c r="V14" s="66" t="s">
        <v>129</v>
      </c>
      <c r="W14" s="66" t="s">
        <v>131</v>
      </c>
      <c r="X14" s="66" t="s">
        <v>133</v>
      </c>
      <c r="Y14" s="66" t="s">
        <v>135</v>
      </c>
      <c r="Z14" s="68"/>
      <c r="AA14" s="69"/>
      <c r="AB14" s="69"/>
      <c r="AC14" s="69"/>
      <c r="AD14" s="69"/>
      <c r="AE14" s="69"/>
      <c r="AF14" s="69"/>
      <c r="AG14" s="69"/>
      <c r="AH14" s="69"/>
      <c r="AI14" s="69"/>
      <c r="AJ14" s="69"/>
      <c r="AK14" s="69"/>
    </row>
    <row r="15" spans="2:37 16377:16377" s="70" customFormat="1" ht="48.25" customHeight="1" thickTop="1" x14ac:dyDescent="0.2">
      <c r="B15" s="71" t="str" cm="1">
        <f t="array" aca="1" ref="B15" ca="1">IF(INDIRECT(O15)="","",INDIRECT(O15))</f>
        <v>Atividade_de_Ensino</v>
      </c>
      <c r="C15" s="72"/>
      <c r="D15" s="73"/>
      <c r="E15" s="74"/>
      <c r="F15" s="75"/>
      <c r="G15" s="75"/>
      <c r="H15" s="76" t="str">
        <f ca="1">IF(ISERROR(VLOOKUP(B15,[1]PPC!$A$5:$E$32,2,FALSE)),"",VLOOKUP(B15,[1]PPC!$A$5:$E$32,2,FALSE))</f>
        <v/>
      </c>
      <c r="I15" s="76" t="str">
        <f ca="1">IF(ISERROR(VLOOKUP(B15,[1]PPC!$A$5:$E$32,3,FALSE)),"",VLOOKUP(B15,[1]PPC!$A$5:$E$32,3,FALSE))</f>
        <v/>
      </c>
      <c r="J15" s="76" t="str">
        <f ca="1">IF(ISERROR(VLOOKUP(B15,[1]PPC!$A$5:$E$32,4,FALSE)),"",VLOOKUP(B15,[1]PPC!$A$5:$E$32,5,FALSE))</f>
        <v/>
      </c>
      <c r="K15" s="76" t="str">
        <f ca="1">IF(ISERROR(E15/J15),"",ROUND(E15/J15,2))</f>
        <v/>
      </c>
      <c r="L15" s="77"/>
      <c r="M15" s="78"/>
      <c r="N15" s="79">
        <v>1</v>
      </c>
      <c r="O15" s="79" t="str">
        <f>"PPC!A"&amp;N15+3</f>
        <v>PPC!A4</v>
      </c>
      <c r="P15" s="80" t="str">
        <f t="shared" ref="P15:T30" ca="1" si="0">IF(AND($H15=P$14,$F15&lt;&gt;""),$F15,"")</f>
        <v/>
      </c>
      <c r="Q15" s="80" t="str">
        <f t="shared" ca="1" si="0"/>
        <v/>
      </c>
      <c r="R15" s="80" t="str">
        <f t="shared" ca="1" si="0"/>
        <v/>
      </c>
      <c r="S15" s="80" t="str">
        <f t="shared" ca="1" si="0"/>
        <v/>
      </c>
      <c r="T15" s="80" t="str">
        <f t="shared" ca="1" si="0"/>
        <v/>
      </c>
      <c r="U15" s="81" t="str">
        <f t="shared" ref="U15:Y30" ca="1" si="1">IF($H15=U$14,$G15,"")</f>
        <v/>
      </c>
      <c r="V15" s="80" t="str">
        <f t="shared" ca="1" si="1"/>
        <v/>
      </c>
      <c r="W15" s="80" t="str">
        <f t="shared" ca="1" si="1"/>
        <v/>
      </c>
      <c r="X15" s="80" t="str">
        <f t="shared" ca="1" si="1"/>
        <v/>
      </c>
      <c r="Y15" s="80" t="str">
        <f t="shared" ca="1" si="1"/>
        <v/>
      </c>
      <c r="Z15" s="82"/>
      <c r="AA15" s="83"/>
      <c r="AB15" s="83"/>
      <c r="AC15" s="83"/>
      <c r="AD15" s="83"/>
      <c r="AE15" s="83"/>
      <c r="AF15" s="83"/>
      <c r="AG15" s="83"/>
      <c r="AH15" s="83"/>
      <c r="AI15" s="83"/>
      <c r="AJ15" s="83"/>
      <c r="AK15" s="83"/>
    </row>
    <row r="16" spans="2:37 16377:16377" s="70" customFormat="1" ht="48.25" customHeight="1" x14ac:dyDescent="0.2">
      <c r="B16" s="84" t="str" cm="1">
        <f t="array" aca="1" ref="B16" ca="1">IF(INDIRECT(O16)="","",INDIRECT(O16))</f>
        <v>Atividade_de_Ensino</v>
      </c>
      <c r="C16" s="85"/>
      <c r="D16" s="86"/>
      <c r="E16" s="74"/>
      <c r="F16" s="87"/>
      <c r="G16" s="87"/>
      <c r="H16" s="88" t="str">
        <f ca="1">IF(ISERROR(VLOOKUP(B16,[1]PPC!$A$5:$E$32,2,FALSE)),"",VLOOKUP(B16,[1]PPC!$A$5:$E$32,2,FALSE))</f>
        <v/>
      </c>
      <c r="I16" s="88" t="str">
        <f ca="1">IF(ISERROR(VLOOKUP(B16,[1]PPC!$A$5:$E$32,3,FALSE)),"",VLOOKUP(B16,[1]PPC!$A$5:$E$32,3,FALSE))</f>
        <v/>
      </c>
      <c r="J16" s="88" t="str">
        <f ca="1">IF(ISERROR(VLOOKUP(B16,[1]PPC!$A$5:$E$32,4,FALSE)),"",VLOOKUP(B16,[1]PPC!$A$5:$E$32,5,FALSE))</f>
        <v/>
      </c>
      <c r="K16" s="88" t="str">
        <f t="shared" ref="K16:K44" ca="1" si="2">IF(ISERROR(E16/J16),"",ROUND(E16/J16,2))</f>
        <v/>
      </c>
      <c r="L16" s="89"/>
      <c r="M16" s="78"/>
      <c r="N16" s="79">
        <v>1</v>
      </c>
      <c r="O16" s="79" t="str">
        <f t="shared" ref="O16:O44" si="3">"PPC!A"&amp;N16+3</f>
        <v>PPC!A4</v>
      </c>
      <c r="P16" s="80" t="str">
        <f t="shared" ca="1" si="0"/>
        <v/>
      </c>
      <c r="Q16" s="80" t="str">
        <f t="shared" ca="1" si="0"/>
        <v/>
      </c>
      <c r="R16" s="80" t="str">
        <f t="shared" ca="1" si="0"/>
        <v/>
      </c>
      <c r="S16" s="80" t="str">
        <f t="shared" ca="1" si="0"/>
        <v/>
      </c>
      <c r="T16" s="80" t="str">
        <f t="shared" ca="1" si="0"/>
        <v/>
      </c>
      <c r="U16" s="81" t="str">
        <f t="shared" ca="1" si="1"/>
        <v/>
      </c>
      <c r="V16" s="80" t="str">
        <f t="shared" ca="1" si="1"/>
        <v/>
      </c>
      <c r="W16" s="80" t="str">
        <f t="shared" ca="1" si="1"/>
        <v/>
      </c>
      <c r="X16" s="80" t="str">
        <f t="shared" ca="1" si="1"/>
        <v/>
      </c>
      <c r="Y16" s="80" t="str">
        <f t="shared" ca="1" si="1"/>
        <v/>
      </c>
      <c r="Z16" s="82"/>
      <c r="AA16" s="83"/>
      <c r="AB16" s="83"/>
      <c r="AC16" s="83"/>
      <c r="AD16" s="83"/>
      <c r="AE16" s="83"/>
      <c r="AF16" s="83"/>
      <c r="AG16" s="83"/>
      <c r="AH16" s="83"/>
      <c r="AI16" s="83"/>
      <c r="AJ16" s="83"/>
      <c r="AK16" s="83"/>
    </row>
    <row r="17" spans="2:316" s="70" customFormat="1" ht="48.25" customHeight="1" x14ac:dyDescent="0.2">
      <c r="B17" s="84" t="str" cm="1">
        <f t="array" aca="1" ref="B17" ca="1">IF(INDIRECT(O17)="","",INDIRECT(O17))</f>
        <v>Atividade_de_Ensino</v>
      </c>
      <c r="C17" s="85"/>
      <c r="D17" s="86"/>
      <c r="E17" s="74"/>
      <c r="F17" s="87"/>
      <c r="G17" s="87"/>
      <c r="H17" s="88" t="str">
        <f ca="1">IF(ISERROR(VLOOKUP(B17,[1]PPC!$A$5:$E$32,2,FALSE)),"",VLOOKUP(B17,[1]PPC!$A$5:$E$32,2,FALSE))</f>
        <v/>
      </c>
      <c r="I17" s="88" t="str">
        <f ca="1">IF(ISERROR(VLOOKUP(B17,[1]PPC!$A$5:$E$32,3,FALSE)),"",VLOOKUP(B17,[1]PPC!$A$5:$E$32,3,FALSE))</f>
        <v/>
      </c>
      <c r="J17" s="88" t="str">
        <f ca="1">IF(ISERROR(VLOOKUP(B17,[1]PPC!$A$5:$E$32,4,FALSE)),"",VLOOKUP(B17,[1]PPC!$A$5:$E$32,5,FALSE))</f>
        <v/>
      </c>
      <c r="K17" s="88" t="str">
        <f t="shared" ca="1" si="2"/>
        <v/>
      </c>
      <c r="L17" s="89"/>
      <c r="M17" s="78"/>
      <c r="N17" s="79">
        <v>1</v>
      </c>
      <c r="O17" s="79" t="str">
        <f t="shared" si="3"/>
        <v>PPC!A4</v>
      </c>
      <c r="P17" s="80" t="str">
        <f t="shared" ca="1" si="0"/>
        <v/>
      </c>
      <c r="Q17" s="80" t="str">
        <f t="shared" ca="1" si="0"/>
        <v/>
      </c>
      <c r="R17" s="80" t="str">
        <f t="shared" ca="1" si="0"/>
        <v/>
      </c>
      <c r="S17" s="80" t="str">
        <f t="shared" ca="1" si="0"/>
        <v/>
      </c>
      <c r="T17" s="80" t="str">
        <f t="shared" ca="1" si="0"/>
        <v/>
      </c>
      <c r="U17" s="81" t="str">
        <f t="shared" ca="1" si="1"/>
        <v/>
      </c>
      <c r="V17" s="80" t="str">
        <f t="shared" ca="1" si="1"/>
        <v/>
      </c>
      <c r="W17" s="80" t="str">
        <f t="shared" ca="1" si="1"/>
        <v/>
      </c>
      <c r="X17" s="80" t="str">
        <f t="shared" ca="1" si="1"/>
        <v/>
      </c>
      <c r="Y17" s="80" t="str">
        <f t="shared" ca="1" si="1"/>
        <v/>
      </c>
      <c r="Z17" s="82"/>
      <c r="AA17" s="83"/>
      <c r="AB17" s="83"/>
      <c r="AC17" s="83"/>
      <c r="AD17" s="83"/>
      <c r="AE17" s="83"/>
      <c r="AF17" s="83"/>
      <c r="AG17" s="83"/>
      <c r="AH17" s="83"/>
      <c r="AI17" s="83"/>
      <c r="AJ17" s="83"/>
      <c r="AK17" s="83"/>
    </row>
    <row r="18" spans="2:316" s="70" customFormat="1" ht="48.25" customHeight="1" x14ac:dyDescent="0.2">
      <c r="B18" s="84" t="str" cm="1">
        <f t="array" aca="1" ref="B18" ca="1">IF(INDIRECT(O18)="","",INDIRECT(O18))</f>
        <v>Atividade_de_Ensino</v>
      </c>
      <c r="C18" s="85"/>
      <c r="D18" s="86"/>
      <c r="E18" s="74"/>
      <c r="F18" s="87"/>
      <c r="G18" s="87"/>
      <c r="H18" s="88" t="str">
        <f ca="1">IF(ISERROR(VLOOKUP(B18,[1]PPC!$A$5:$E$32,2,FALSE)),"",VLOOKUP(B18,[1]PPC!$A$5:$E$32,2,FALSE))</f>
        <v/>
      </c>
      <c r="I18" s="88" t="str">
        <f ca="1">IF(ISERROR(VLOOKUP(B18,[1]PPC!$A$5:$E$32,3,FALSE)),"",VLOOKUP(B18,[1]PPC!$A$5:$E$32,3,FALSE))</f>
        <v/>
      </c>
      <c r="J18" s="88" t="str">
        <f ca="1">IF(ISERROR(VLOOKUP(B18,[1]PPC!$A$5:$E$32,4,FALSE)),"",VLOOKUP(B18,[1]PPC!$A$5:$E$32,5,FALSE))</f>
        <v/>
      </c>
      <c r="K18" s="88" t="str">
        <f t="shared" ca="1" si="2"/>
        <v/>
      </c>
      <c r="L18" s="89"/>
      <c r="M18" s="78"/>
      <c r="N18" s="79">
        <v>1</v>
      </c>
      <c r="O18" s="79" t="str">
        <f t="shared" si="3"/>
        <v>PPC!A4</v>
      </c>
      <c r="P18" s="80" t="str">
        <f t="shared" ca="1" si="0"/>
        <v/>
      </c>
      <c r="Q18" s="80" t="str">
        <f t="shared" ca="1" si="0"/>
        <v/>
      </c>
      <c r="R18" s="80" t="str">
        <f t="shared" ca="1" si="0"/>
        <v/>
      </c>
      <c r="S18" s="80" t="str">
        <f t="shared" ca="1" si="0"/>
        <v/>
      </c>
      <c r="T18" s="80" t="str">
        <f t="shared" ca="1" si="0"/>
        <v/>
      </c>
      <c r="U18" s="81" t="str">
        <f t="shared" ca="1" si="1"/>
        <v/>
      </c>
      <c r="V18" s="80" t="str">
        <f t="shared" ca="1" si="1"/>
        <v/>
      </c>
      <c r="W18" s="80" t="str">
        <f t="shared" ca="1" si="1"/>
        <v/>
      </c>
      <c r="X18" s="80" t="str">
        <f t="shared" ca="1" si="1"/>
        <v/>
      </c>
      <c r="Y18" s="80" t="str">
        <f t="shared" ca="1" si="1"/>
        <v/>
      </c>
      <c r="Z18" s="82"/>
      <c r="AA18" s="83"/>
      <c r="AB18" s="83"/>
      <c r="AC18" s="83"/>
      <c r="AD18" s="83"/>
      <c r="AE18" s="83"/>
      <c r="AF18" s="83"/>
      <c r="AG18" s="83"/>
      <c r="AH18" s="83"/>
      <c r="AI18" s="83"/>
      <c r="AJ18" s="83"/>
      <c r="AK18" s="83"/>
      <c r="LD18" s="70">
        <v>21</v>
      </c>
    </row>
    <row r="19" spans="2:316" s="70" customFormat="1" ht="48.25" customHeight="1" x14ac:dyDescent="0.2">
      <c r="B19" s="84" t="str" cm="1">
        <f t="array" aca="1" ref="B19" ca="1">IF(INDIRECT(O19)="","",INDIRECT(O19))</f>
        <v>Atividade_de_Ensino</v>
      </c>
      <c r="C19" s="85"/>
      <c r="D19" s="86"/>
      <c r="E19" s="74"/>
      <c r="F19" s="87"/>
      <c r="G19" s="87"/>
      <c r="H19" s="88" t="str">
        <f ca="1">IF(ISERROR(VLOOKUP(B19,[1]PPC!$A$5:$E$32,2,FALSE)),"",VLOOKUP(B19,[1]PPC!$A$5:$E$32,2,FALSE))</f>
        <v/>
      </c>
      <c r="I19" s="88" t="str">
        <f ca="1">IF(ISERROR(VLOOKUP(B19,[1]PPC!$A$5:$E$32,3,FALSE)),"",VLOOKUP(B19,[1]PPC!$A$5:$E$32,3,FALSE))</f>
        <v/>
      </c>
      <c r="J19" s="88" t="str">
        <f ca="1">IF(ISERROR(VLOOKUP(B19,[1]PPC!$A$5:$E$32,4,FALSE)),"",VLOOKUP(B19,[1]PPC!$A$5:$E$32,5,FALSE))</f>
        <v/>
      </c>
      <c r="K19" s="88" t="str">
        <f t="shared" ca="1" si="2"/>
        <v/>
      </c>
      <c r="L19" s="89"/>
      <c r="M19" s="78"/>
      <c r="N19" s="79">
        <v>1</v>
      </c>
      <c r="O19" s="79" t="str">
        <f t="shared" si="3"/>
        <v>PPC!A4</v>
      </c>
      <c r="P19" s="80" t="str">
        <f t="shared" ca="1" si="0"/>
        <v/>
      </c>
      <c r="Q19" s="80" t="str">
        <f t="shared" ca="1" si="0"/>
        <v/>
      </c>
      <c r="R19" s="80" t="str">
        <f t="shared" ca="1" si="0"/>
        <v/>
      </c>
      <c r="S19" s="80" t="str">
        <f t="shared" ca="1" si="0"/>
        <v/>
      </c>
      <c r="T19" s="80" t="str">
        <f t="shared" ca="1" si="0"/>
        <v/>
      </c>
      <c r="U19" s="81" t="str">
        <f t="shared" ca="1" si="1"/>
        <v/>
      </c>
      <c r="V19" s="80" t="str">
        <f t="shared" ca="1" si="1"/>
        <v/>
      </c>
      <c r="W19" s="80" t="str">
        <f t="shared" ca="1" si="1"/>
        <v/>
      </c>
      <c r="X19" s="80" t="str">
        <f t="shared" ca="1" si="1"/>
        <v/>
      </c>
      <c r="Y19" s="80" t="str">
        <f t="shared" ca="1" si="1"/>
        <v/>
      </c>
      <c r="Z19" s="82"/>
      <c r="AA19" s="83"/>
      <c r="AB19" s="83"/>
      <c r="AC19" s="83"/>
      <c r="AD19" s="83"/>
      <c r="AE19" s="83"/>
      <c r="AF19" s="83"/>
      <c r="AG19" s="83"/>
      <c r="AH19" s="83"/>
      <c r="AI19" s="83"/>
      <c r="AJ19" s="83"/>
      <c r="AK19" s="83"/>
      <c r="LD19" s="70">
        <v>4</v>
      </c>
    </row>
    <row r="20" spans="2:316" s="70" customFormat="1" ht="48.25" customHeight="1" x14ac:dyDescent="0.2">
      <c r="B20" s="84" t="str" cm="1">
        <f t="array" aca="1" ref="B20" ca="1">IF(INDIRECT(O20)="","",INDIRECT(O20))</f>
        <v>Atividade_de_Ensino</v>
      </c>
      <c r="C20" s="85"/>
      <c r="D20" s="86"/>
      <c r="E20" s="74"/>
      <c r="F20" s="87"/>
      <c r="G20" s="87"/>
      <c r="H20" s="88" t="str">
        <f ca="1">IF(ISERROR(VLOOKUP(B20,[1]PPC!$A$5:$E$32,2,FALSE)),"",VLOOKUP(B20,[1]PPC!$A$5:$E$32,2,FALSE))</f>
        <v/>
      </c>
      <c r="I20" s="88" t="str">
        <f ca="1">IF(ISERROR(VLOOKUP(B20,[1]PPC!$A$5:$E$32,3,FALSE)),"",VLOOKUP(B20,[1]PPC!$A$5:$E$32,3,FALSE))</f>
        <v/>
      </c>
      <c r="J20" s="88" t="str">
        <f ca="1">IF(ISERROR(VLOOKUP(B20,[1]PPC!$A$5:$E$32,4,FALSE)),"",VLOOKUP(B20,[1]PPC!$A$5:$E$32,5,FALSE))</f>
        <v/>
      </c>
      <c r="K20" s="88" t="str">
        <f t="shared" ca="1" si="2"/>
        <v/>
      </c>
      <c r="L20" s="89"/>
      <c r="M20" s="78"/>
      <c r="N20" s="79">
        <v>1</v>
      </c>
      <c r="O20" s="79" t="str">
        <f t="shared" si="3"/>
        <v>PPC!A4</v>
      </c>
      <c r="P20" s="80" t="str">
        <f t="shared" ca="1" si="0"/>
        <v/>
      </c>
      <c r="Q20" s="80" t="str">
        <f t="shared" ca="1" si="0"/>
        <v/>
      </c>
      <c r="R20" s="80" t="str">
        <f t="shared" ca="1" si="0"/>
        <v/>
      </c>
      <c r="S20" s="80" t="str">
        <f t="shared" ca="1" si="0"/>
        <v/>
      </c>
      <c r="T20" s="80" t="str">
        <f t="shared" ca="1" si="0"/>
        <v/>
      </c>
      <c r="U20" s="81" t="str">
        <f t="shared" ca="1" si="1"/>
        <v/>
      </c>
      <c r="V20" s="80" t="str">
        <f t="shared" ca="1" si="1"/>
        <v/>
      </c>
      <c r="W20" s="80" t="str">
        <f t="shared" ca="1" si="1"/>
        <v/>
      </c>
      <c r="X20" s="80" t="str">
        <f t="shared" ca="1" si="1"/>
        <v/>
      </c>
      <c r="Y20" s="80" t="str">
        <f t="shared" ca="1" si="1"/>
        <v/>
      </c>
      <c r="Z20" s="82"/>
      <c r="AA20" s="83"/>
      <c r="AB20" s="83"/>
      <c r="AC20" s="83"/>
      <c r="AD20" s="83"/>
      <c r="AE20" s="83"/>
      <c r="AF20" s="83"/>
      <c r="AG20" s="83"/>
      <c r="AH20" s="83"/>
      <c r="AI20" s="83"/>
      <c r="AJ20" s="83"/>
      <c r="AK20" s="83"/>
    </row>
    <row r="21" spans="2:316" s="70" customFormat="1" ht="48.25" customHeight="1" x14ac:dyDescent="0.2">
      <c r="B21" s="84" t="str" cm="1">
        <f t="array" aca="1" ref="B21" ca="1">IF(INDIRECT(O21)="","",INDIRECT(O21))</f>
        <v>Atividade_de_Ensino</v>
      </c>
      <c r="C21" s="85"/>
      <c r="D21" s="86"/>
      <c r="E21" s="74"/>
      <c r="F21" s="87"/>
      <c r="G21" s="87"/>
      <c r="H21" s="88" t="str">
        <f ca="1">IF(ISERROR(VLOOKUP(B21,[1]PPC!$A$5:$E$32,2,FALSE)),"",VLOOKUP(B21,[1]PPC!$A$5:$E$32,2,FALSE))</f>
        <v/>
      </c>
      <c r="I21" s="88" t="str">
        <f ca="1">IF(ISERROR(VLOOKUP(B21,[1]PPC!$A$5:$E$32,3,FALSE)),"",VLOOKUP(B21,[1]PPC!$A$5:$E$32,3,FALSE))</f>
        <v/>
      </c>
      <c r="J21" s="88" t="str">
        <f ca="1">IF(ISERROR(VLOOKUP(B21,[1]PPC!$A$5:$E$32,4,FALSE)),"",VLOOKUP(B21,[1]PPC!$A$5:$E$32,5,FALSE))</f>
        <v/>
      </c>
      <c r="K21" s="88" t="str">
        <f t="shared" ca="1" si="2"/>
        <v/>
      </c>
      <c r="L21" s="89"/>
      <c r="M21" s="78"/>
      <c r="N21" s="79">
        <v>1</v>
      </c>
      <c r="O21" s="79" t="str">
        <f t="shared" si="3"/>
        <v>PPC!A4</v>
      </c>
      <c r="P21" s="80" t="str">
        <f t="shared" ca="1" si="0"/>
        <v/>
      </c>
      <c r="Q21" s="80" t="str">
        <f t="shared" ca="1" si="0"/>
        <v/>
      </c>
      <c r="R21" s="80" t="str">
        <f t="shared" ca="1" si="0"/>
        <v/>
      </c>
      <c r="S21" s="80" t="str">
        <f t="shared" ca="1" si="0"/>
        <v/>
      </c>
      <c r="T21" s="80" t="str">
        <f t="shared" ca="1" si="0"/>
        <v/>
      </c>
      <c r="U21" s="81" t="str">
        <f t="shared" ca="1" si="1"/>
        <v/>
      </c>
      <c r="V21" s="80" t="str">
        <f t="shared" ca="1" si="1"/>
        <v/>
      </c>
      <c r="W21" s="80" t="str">
        <f t="shared" ca="1" si="1"/>
        <v/>
      </c>
      <c r="X21" s="80" t="str">
        <f t="shared" ca="1" si="1"/>
        <v/>
      </c>
      <c r="Y21" s="80" t="str">
        <f t="shared" ca="1" si="1"/>
        <v/>
      </c>
      <c r="Z21" s="82"/>
      <c r="AA21" s="83"/>
      <c r="AB21" s="83"/>
      <c r="AC21" s="83"/>
      <c r="AD21" s="83"/>
      <c r="AE21" s="83"/>
      <c r="AF21" s="83"/>
      <c r="AG21" s="83"/>
      <c r="AH21" s="83"/>
      <c r="AI21" s="83"/>
      <c r="AJ21" s="83"/>
      <c r="AK21" s="83"/>
    </row>
    <row r="22" spans="2:316" s="70" customFormat="1" ht="48.25" customHeight="1" x14ac:dyDescent="0.2">
      <c r="B22" s="84" t="str" cm="1">
        <f t="array" aca="1" ref="B22" ca="1">IF(INDIRECT(O22)="","",INDIRECT(O22))</f>
        <v>Atividade_de_Ensino</v>
      </c>
      <c r="C22" s="85"/>
      <c r="D22" s="86"/>
      <c r="E22" s="74"/>
      <c r="F22" s="87"/>
      <c r="G22" s="87"/>
      <c r="H22" s="88" t="str">
        <f ca="1">IF(ISERROR(VLOOKUP(B22,[1]PPC!$A$5:$E$32,2,FALSE)),"",VLOOKUP(B22,[1]PPC!$A$5:$E$32,2,FALSE))</f>
        <v/>
      </c>
      <c r="I22" s="88" t="str">
        <f ca="1">IF(ISERROR(VLOOKUP(B22,[1]PPC!$A$5:$E$32,3,FALSE)),"",VLOOKUP(B22,[1]PPC!$A$5:$E$32,3,FALSE))</f>
        <v/>
      </c>
      <c r="J22" s="88" t="str">
        <f ca="1">IF(ISERROR(VLOOKUP(B22,[1]PPC!$A$5:$E$32,4,FALSE)),"",VLOOKUP(B22,[1]PPC!$A$5:$E$32,5,FALSE))</f>
        <v/>
      </c>
      <c r="K22" s="88" t="str">
        <f t="shared" ca="1" si="2"/>
        <v/>
      </c>
      <c r="L22" s="89"/>
      <c r="M22" s="78"/>
      <c r="N22" s="79">
        <v>1</v>
      </c>
      <c r="O22" s="79" t="str">
        <f t="shared" si="3"/>
        <v>PPC!A4</v>
      </c>
      <c r="P22" s="80" t="str">
        <f t="shared" ca="1" si="0"/>
        <v/>
      </c>
      <c r="Q22" s="80" t="str">
        <f t="shared" ca="1" si="0"/>
        <v/>
      </c>
      <c r="R22" s="80" t="str">
        <f t="shared" ca="1" si="0"/>
        <v/>
      </c>
      <c r="S22" s="80" t="str">
        <f t="shared" ca="1" si="0"/>
        <v/>
      </c>
      <c r="T22" s="80" t="str">
        <f t="shared" ca="1" si="0"/>
        <v/>
      </c>
      <c r="U22" s="81" t="str">
        <f t="shared" ca="1" si="1"/>
        <v/>
      </c>
      <c r="V22" s="80" t="str">
        <f t="shared" ca="1" si="1"/>
        <v/>
      </c>
      <c r="W22" s="80" t="str">
        <f t="shared" ca="1" si="1"/>
        <v/>
      </c>
      <c r="X22" s="80" t="str">
        <f t="shared" ca="1" si="1"/>
        <v/>
      </c>
      <c r="Y22" s="80" t="str">
        <f t="shared" ca="1" si="1"/>
        <v/>
      </c>
      <c r="Z22" s="82"/>
      <c r="AA22" s="83"/>
      <c r="AB22" s="83"/>
      <c r="AC22" s="83"/>
      <c r="AD22" s="83"/>
      <c r="AE22" s="83"/>
      <c r="AF22" s="83"/>
      <c r="AG22" s="83"/>
      <c r="AH22" s="83"/>
      <c r="AI22" s="83"/>
      <c r="AJ22" s="83"/>
      <c r="AK22" s="83"/>
    </row>
    <row r="23" spans="2:316" s="70" customFormat="1" ht="48.25" customHeight="1" x14ac:dyDescent="0.2">
      <c r="B23" s="84" t="str" cm="1">
        <f t="array" aca="1" ref="B23" ca="1">IF(INDIRECT(O23)="","",INDIRECT(O23))</f>
        <v>Atividade_de_Ensino</v>
      </c>
      <c r="C23" s="85"/>
      <c r="D23" s="86"/>
      <c r="E23" s="74"/>
      <c r="F23" s="87"/>
      <c r="G23" s="87"/>
      <c r="H23" s="88" t="str">
        <f ca="1">IF(ISERROR(VLOOKUP(B23,[1]PPC!$A$5:$E$32,2,FALSE)),"",VLOOKUP(B23,[1]PPC!$A$5:$E$32,2,FALSE))</f>
        <v/>
      </c>
      <c r="I23" s="88" t="str">
        <f ca="1">IF(ISERROR(VLOOKUP(B23,[1]PPC!$A$5:$E$32,3,FALSE)),"",VLOOKUP(B23,[1]PPC!$A$5:$E$32,3,FALSE))</f>
        <v/>
      </c>
      <c r="J23" s="88" t="str">
        <f ca="1">IF(ISERROR(VLOOKUP(B23,[1]PPC!$A$5:$E$32,4,FALSE)),"",VLOOKUP(B23,[1]PPC!$A$5:$E$32,5,FALSE))</f>
        <v/>
      </c>
      <c r="K23" s="88" t="str">
        <f t="shared" ca="1" si="2"/>
        <v/>
      </c>
      <c r="L23" s="89"/>
      <c r="M23" s="78"/>
      <c r="N23" s="79">
        <v>1</v>
      </c>
      <c r="O23" s="79" t="str">
        <f t="shared" si="3"/>
        <v>PPC!A4</v>
      </c>
      <c r="P23" s="80" t="str">
        <f t="shared" ca="1" si="0"/>
        <v/>
      </c>
      <c r="Q23" s="80" t="str">
        <f t="shared" ca="1" si="0"/>
        <v/>
      </c>
      <c r="R23" s="80" t="str">
        <f t="shared" ca="1" si="0"/>
        <v/>
      </c>
      <c r="S23" s="80" t="str">
        <f t="shared" ca="1" si="0"/>
        <v/>
      </c>
      <c r="T23" s="80" t="str">
        <f t="shared" ca="1" si="0"/>
        <v/>
      </c>
      <c r="U23" s="81" t="str">
        <f t="shared" ca="1" si="1"/>
        <v/>
      </c>
      <c r="V23" s="80" t="str">
        <f t="shared" ca="1" si="1"/>
        <v/>
      </c>
      <c r="W23" s="80" t="str">
        <f t="shared" ca="1" si="1"/>
        <v/>
      </c>
      <c r="X23" s="80" t="str">
        <f t="shared" ca="1" si="1"/>
        <v/>
      </c>
      <c r="Y23" s="80" t="str">
        <f t="shared" ca="1" si="1"/>
        <v/>
      </c>
      <c r="Z23" s="82"/>
      <c r="AA23" s="83"/>
      <c r="AB23" s="83"/>
      <c r="AC23" s="83"/>
      <c r="AD23" s="83"/>
      <c r="AE23" s="83"/>
      <c r="AF23" s="83"/>
      <c r="AG23" s="83"/>
      <c r="AH23" s="83"/>
      <c r="AI23" s="83"/>
      <c r="AJ23" s="83"/>
      <c r="AK23" s="83"/>
    </row>
    <row r="24" spans="2:316" s="70" customFormat="1" ht="48.25" customHeight="1" x14ac:dyDescent="0.2">
      <c r="B24" s="84" t="str" cm="1">
        <f t="array" aca="1" ref="B24" ca="1">IF(INDIRECT(O24)="","",INDIRECT(O24))</f>
        <v>Atividade_de_Ensino</v>
      </c>
      <c r="C24" s="85"/>
      <c r="D24" s="86"/>
      <c r="E24" s="74"/>
      <c r="F24" s="87"/>
      <c r="G24" s="87"/>
      <c r="H24" s="88" t="str">
        <f ca="1">IF(ISERROR(VLOOKUP(B24,[1]PPC!$A$5:$E$32,2,FALSE)),"",VLOOKUP(B24,[1]PPC!$A$5:$E$32,2,FALSE))</f>
        <v/>
      </c>
      <c r="I24" s="88" t="str">
        <f ca="1">IF(ISERROR(VLOOKUP(B24,[1]PPC!$A$5:$E$32,3,FALSE)),"",VLOOKUP(B24,[1]PPC!$A$5:$E$32,3,FALSE))</f>
        <v/>
      </c>
      <c r="J24" s="88" t="str">
        <f ca="1">IF(ISERROR(VLOOKUP(B24,[1]PPC!$A$5:$E$32,4,FALSE)),"",VLOOKUP(B24,[1]PPC!$A$5:$E$32,5,FALSE))</f>
        <v/>
      </c>
      <c r="K24" s="88" t="str">
        <f t="shared" ca="1" si="2"/>
        <v/>
      </c>
      <c r="L24" s="89"/>
      <c r="M24" s="78"/>
      <c r="N24" s="79">
        <v>1</v>
      </c>
      <c r="O24" s="79" t="str">
        <f t="shared" si="3"/>
        <v>PPC!A4</v>
      </c>
      <c r="P24" s="80" t="str">
        <f t="shared" ca="1" si="0"/>
        <v/>
      </c>
      <c r="Q24" s="80" t="str">
        <f t="shared" ca="1" si="0"/>
        <v/>
      </c>
      <c r="R24" s="80" t="str">
        <f t="shared" ca="1" si="0"/>
        <v/>
      </c>
      <c r="S24" s="80" t="str">
        <f t="shared" ca="1" si="0"/>
        <v/>
      </c>
      <c r="T24" s="80" t="str">
        <f t="shared" ca="1" si="0"/>
        <v/>
      </c>
      <c r="U24" s="81" t="str">
        <f t="shared" ca="1" si="1"/>
        <v/>
      </c>
      <c r="V24" s="80" t="str">
        <f t="shared" ca="1" si="1"/>
        <v/>
      </c>
      <c r="W24" s="80" t="str">
        <f t="shared" ca="1" si="1"/>
        <v/>
      </c>
      <c r="X24" s="80" t="str">
        <f t="shared" ca="1" si="1"/>
        <v/>
      </c>
      <c r="Y24" s="80" t="str">
        <f t="shared" ca="1" si="1"/>
        <v/>
      </c>
      <c r="Z24" s="82"/>
      <c r="AA24" s="83"/>
      <c r="AB24" s="83"/>
      <c r="AC24" s="83"/>
      <c r="AD24" s="83"/>
      <c r="AE24" s="83"/>
      <c r="AF24" s="83"/>
      <c r="AG24" s="83"/>
      <c r="AH24" s="83"/>
      <c r="AI24" s="83"/>
      <c r="AJ24" s="83"/>
      <c r="AK24" s="83"/>
    </row>
    <row r="25" spans="2:316" s="70" customFormat="1" ht="48.25" customHeight="1" x14ac:dyDescent="0.2">
      <c r="B25" s="84" t="str" cm="1">
        <f t="array" aca="1" ref="B25" ca="1">IF(INDIRECT(O25)="","",INDIRECT(O25))</f>
        <v>Atividade_de_Ensino</v>
      </c>
      <c r="C25" s="85"/>
      <c r="D25" s="86"/>
      <c r="E25" s="74"/>
      <c r="F25" s="87"/>
      <c r="G25" s="87"/>
      <c r="H25" s="88" t="str">
        <f ca="1">IF(ISERROR(VLOOKUP(B25,[1]PPC!$A$5:$E$32,2,FALSE)),"",VLOOKUP(B25,[1]PPC!$A$5:$E$32,2,FALSE))</f>
        <v/>
      </c>
      <c r="I25" s="88" t="str">
        <f ca="1">IF(ISERROR(VLOOKUP(B25,[1]PPC!$A$5:$E$32,3,FALSE)),"",VLOOKUP(B25,[1]PPC!$A$5:$E$32,3,FALSE))</f>
        <v/>
      </c>
      <c r="J25" s="88" t="str">
        <f ca="1">IF(ISERROR(VLOOKUP(B25,[1]PPC!$A$5:$E$32,4,FALSE)),"",VLOOKUP(B25,[1]PPC!$A$5:$E$32,5,FALSE))</f>
        <v/>
      </c>
      <c r="K25" s="88" t="str">
        <f t="shared" ca="1" si="2"/>
        <v/>
      </c>
      <c r="L25" s="89"/>
      <c r="M25" s="78"/>
      <c r="N25" s="79">
        <v>1</v>
      </c>
      <c r="O25" s="79" t="str">
        <f t="shared" si="3"/>
        <v>PPC!A4</v>
      </c>
      <c r="P25" s="80" t="str">
        <f t="shared" ca="1" si="0"/>
        <v/>
      </c>
      <c r="Q25" s="80" t="str">
        <f t="shared" ca="1" si="0"/>
        <v/>
      </c>
      <c r="R25" s="80" t="str">
        <f t="shared" ca="1" si="0"/>
        <v/>
      </c>
      <c r="S25" s="80" t="str">
        <f t="shared" ca="1" si="0"/>
        <v/>
      </c>
      <c r="T25" s="80" t="str">
        <f t="shared" ca="1" si="0"/>
        <v/>
      </c>
      <c r="U25" s="81" t="str">
        <f t="shared" ca="1" si="1"/>
        <v/>
      </c>
      <c r="V25" s="80" t="str">
        <f t="shared" ca="1" si="1"/>
        <v/>
      </c>
      <c r="W25" s="80" t="str">
        <f t="shared" ca="1" si="1"/>
        <v/>
      </c>
      <c r="X25" s="80" t="str">
        <f t="shared" ca="1" si="1"/>
        <v/>
      </c>
      <c r="Y25" s="80" t="str">
        <f t="shared" ca="1" si="1"/>
        <v/>
      </c>
      <c r="Z25" s="82"/>
      <c r="AA25" s="83"/>
      <c r="AB25" s="83"/>
      <c r="AC25" s="83"/>
      <c r="AD25" s="83"/>
      <c r="AE25" s="83"/>
      <c r="AF25" s="83"/>
      <c r="AG25" s="83"/>
      <c r="AH25" s="83"/>
      <c r="AI25" s="83"/>
      <c r="AJ25" s="83"/>
      <c r="AK25" s="83"/>
    </row>
    <row r="26" spans="2:316" s="70" customFormat="1" ht="48.25" customHeight="1" x14ac:dyDescent="0.2">
      <c r="B26" s="84" t="str" cm="1">
        <f t="array" aca="1" ref="B26" ca="1">IF(INDIRECT(O26)="","",INDIRECT(O26))</f>
        <v>Atividade_de_Ensino</v>
      </c>
      <c r="C26" s="85"/>
      <c r="D26" s="86"/>
      <c r="E26" s="74"/>
      <c r="F26" s="87"/>
      <c r="G26" s="87"/>
      <c r="H26" s="88" t="str">
        <f ca="1">IF(ISERROR(VLOOKUP(B26,[1]PPC!$A$5:$E$32,2,FALSE)),"",VLOOKUP(B26,[1]PPC!$A$5:$E$32,2,FALSE))</f>
        <v/>
      </c>
      <c r="I26" s="88" t="str">
        <f ca="1">IF(ISERROR(VLOOKUP(B26,[1]PPC!$A$5:$E$32,3,FALSE)),"",VLOOKUP(B26,[1]PPC!$A$5:$E$32,3,FALSE))</f>
        <v/>
      </c>
      <c r="J26" s="88" t="str">
        <f ca="1">IF(ISERROR(VLOOKUP(B26,[1]PPC!$A$5:$E$32,4,FALSE)),"",VLOOKUP(B26,[1]PPC!$A$5:$E$32,5,FALSE))</f>
        <v/>
      </c>
      <c r="K26" s="88" t="str">
        <f t="shared" ca="1" si="2"/>
        <v/>
      </c>
      <c r="L26" s="89"/>
      <c r="M26" s="78"/>
      <c r="N26" s="79">
        <v>1</v>
      </c>
      <c r="O26" s="79" t="str">
        <f t="shared" si="3"/>
        <v>PPC!A4</v>
      </c>
      <c r="P26" s="80" t="str">
        <f t="shared" ca="1" si="0"/>
        <v/>
      </c>
      <c r="Q26" s="80" t="str">
        <f t="shared" ca="1" si="0"/>
        <v/>
      </c>
      <c r="R26" s="80" t="str">
        <f t="shared" ca="1" si="0"/>
        <v/>
      </c>
      <c r="S26" s="80" t="str">
        <f t="shared" ca="1" si="0"/>
        <v/>
      </c>
      <c r="T26" s="80" t="str">
        <f t="shared" ca="1" si="0"/>
        <v/>
      </c>
      <c r="U26" s="81" t="str">
        <f t="shared" ca="1" si="1"/>
        <v/>
      </c>
      <c r="V26" s="80" t="str">
        <f t="shared" ca="1" si="1"/>
        <v/>
      </c>
      <c r="W26" s="80" t="str">
        <f t="shared" ca="1" si="1"/>
        <v/>
      </c>
      <c r="X26" s="80" t="str">
        <f t="shared" ca="1" si="1"/>
        <v/>
      </c>
      <c r="Y26" s="80" t="str">
        <f t="shared" ca="1" si="1"/>
        <v/>
      </c>
      <c r="Z26" s="82"/>
      <c r="AA26" s="83"/>
      <c r="AB26" s="83"/>
      <c r="AC26" s="83"/>
      <c r="AD26" s="83"/>
      <c r="AE26" s="83"/>
      <c r="AF26" s="83"/>
      <c r="AG26" s="83"/>
      <c r="AH26" s="83"/>
      <c r="AI26" s="83"/>
      <c r="AJ26" s="83"/>
      <c r="AK26" s="83"/>
    </row>
    <row r="27" spans="2:316" s="70" customFormat="1" ht="48.25" customHeight="1" x14ac:dyDescent="0.2">
      <c r="B27" s="84" t="str" cm="1">
        <f t="array" aca="1" ref="B27" ca="1">IF(INDIRECT(O27)="","",INDIRECT(O27))</f>
        <v>Atividade_de_Ensino</v>
      </c>
      <c r="C27" s="85"/>
      <c r="D27" s="86"/>
      <c r="E27" s="74"/>
      <c r="F27" s="87"/>
      <c r="G27" s="87"/>
      <c r="H27" s="88" t="str">
        <f ca="1">IF(ISERROR(VLOOKUP(B27,[1]PPC!$A$5:$E$32,2,FALSE)),"",VLOOKUP(B27,[1]PPC!$A$5:$E$32,2,FALSE))</f>
        <v/>
      </c>
      <c r="I27" s="88" t="str">
        <f ca="1">IF(ISERROR(VLOOKUP(B27,[1]PPC!$A$5:$E$32,3,FALSE)),"",VLOOKUP(B27,[1]PPC!$A$5:$E$32,3,FALSE))</f>
        <v/>
      </c>
      <c r="J27" s="88" t="str">
        <f ca="1">IF(ISERROR(VLOOKUP(B27,[1]PPC!$A$5:$E$32,4,FALSE)),"",VLOOKUP(B27,[1]PPC!$A$5:$E$32,5,FALSE))</f>
        <v/>
      </c>
      <c r="K27" s="88" t="str">
        <f t="shared" ca="1" si="2"/>
        <v/>
      </c>
      <c r="L27" s="89"/>
      <c r="M27" s="78"/>
      <c r="N27" s="79">
        <v>1</v>
      </c>
      <c r="O27" s="79" t="str">
        <f t="shared" si="3"/>
        <v>PPC!A4</v>
      </c>
      <c r="P27" s="80" t="str">
        <f t="shared" ca="1" si="0"/>
        <v/>
      </c>
      <c r="Q27" s="80" t="str">
        <f t="shared" ca="1" si="0"/>
        <v/>
      </c>
      <c r="R27" s="80" t="str">
        <f t="shared" ca="1" si="0"/>
        <v/>
      </c>
      <c r="S27" s="80" t="str">
        <f t="shared" ca="1" si="0"/>
        <v/>
      </c>
      <c r="T27" s="80" t="str">
        <f t="shared" ca="1" si="0"/>
        <v/>
      </c>
      <c r="U27" s="81" t="str">
        <f t="shared" ca="1" si="1"/>
        <v/>
      </c>
      <c r="V27" s="80" t="str">
        <f t="shared" ca="1" si="1"/>
        <v/>
      </c>
      <c r="W27" s="80" t="str">
        <f t="shared" ca="1" si="1"/>
        <v/>
      </c>
      <c r="X27" s="80" t="str">
        <f t="shared" ca="1" si="1"/>
        <v/>
      </c>
      <c r="Y27" s="80" t="str">
        <f t="shared" ca="1" si="1"/>
        <v/>
      </c>
      <c r="Z27" s="82"/>
      <c r="AA27" s="83"/>
      <c r="AB27" s="83"/>
      <c r="AC27" s="83"/>
      <c r="AD27" s="83"/>
      <c r="AE27" s="83"/>
      <c r="AF27" s="83"/>
      <c r="AG27" s="83"/>
      <c r="AH27" s="83"/>
      <c r="AI27" s="83"/>
      <c r="AJ27" s="83"/>
      <c r="AK27" s="83"/>
    </row>
    <row r="28" spans="2:316" s="70" customFormat="1" ht="48.25" customHeight="1" x14ac:dyDescent="0.2">
      <c r="B28" s="84" t="str" cm="1">
        <f t="array" aca="1" ref="B28" ca="1">IF(INDIRECT(O28)="","",INDIRECT(O28))</f>
        <v>Atividade_de_Ensino</v>
      </c>
      <c r="C28" s="85"/>
      <c r="D28" s="86"/>
      <c r="E28" s="74"/>
      <c r="F28" s="87"/>
      <c r="G28" s="87"/>
      <c r="H28" s="88" t="str">
        <f ca="1">IF(ISERROR(VLOOKUP(B28,[1]PPC!$A$5:$E$32,2,FALSE)),"",VLOOKUP(B28,[1]PPC!$A$5:$E$32,2,FALSE))</f>
        <v/>
      </c>
      <c r="I28" s="88" t="str">
        <f ca="1">IF(ISERROR(VLOOKUP(B28,[1]PPC!$A$5:$E$32,3,FALSE)),"",VLOOKUP(B28,[1]PPC!$A$5:$E$32,3,FALSE))</f>
        <v/>
      </c>
      <c r="J28" s="88" t="str">
        <f ca="1">IF(ISERROR(VLOOKUP(B28,[1]PPC!$A$5:$E$32,4,FALSE)),"",VLOOKUP(B28,[1]PPC!$A$5:$E$32,5,FALSE))</f>
        <v/>
      </c>
      <c r="K28" s="88" t="str">
        <f t="shared" ca="1" si="2"/>
        <v/>
      </c>
      <c r="L28" s="89"/>
      <c r="M28" s="78"/>
      <c r="N28" s="79">
        <v>1</v>
      </c>
      <c r="O28" s="79" t="str">
        <f t="shared" si="3"/>
        <v>PPC!A4</v>
      </c>
      <c r="P28" s="80" t="str">
        <f t="shared" ca="1" si="0"/>
        <v/>
      </c>
      <c r="Q28" s="80" t="str">
        <f t="shared" ca="1" si="0"/>
        <v/>
      </c>
      <c r="R28" s="80" t="str">
        <f t="shared" ca="1" si="0"/>
        <v/>
      </c>
      <c r="S28" s="80" t="str">
        <f t="shared" ca="1" si="0"/>
        <v/>
      </c>
      <c r="T28" s="80" t="str">
        <f t="shared" ca="1" si="0"/>
        <v/>
      </c>
      <c r="U28" s="81" t="str">
        <f t="shared" ca="1" si="1"/>
        <v/>
      </c>
      <c r="V28" s="80" t="str">
        <f t="shared" ca="1" si="1"/>
        <v/>
      </c>
      <c r="W28" s="80" t="str">
        <f t="shared" ca="1" si="1"/>
        <v/>
      </c>
      <c r="X28" s="80" t="str">
        <f t="shared" ca="1" si="1"/>
        <v/>
      </c>
      <c r="Y28" s="80" t="str">
        <f t="shared" ca="1" si="1"/>
        <v/>
      </c>
      <c r="Z28" s="82"/>
      <c r="AA28" s="83"/>
      <c r="AB28" s="83"/>
      <c r="AC28" s="83"/>
      <c r="AD28" s="83"/>
      <c r="AE28" s="83"/>
      <c r="AF28" s="83"/>
      <c r="AG28" s="83"/>
      <c r="AH28" s="83"/>
      <c r="AI28" s="83"/>
      <c r="AJ28" s="83"/>
      <c r="AK28" s="83"/>
    </row>
    <row r="29" spans="2:316" s="70" customFormat="1" ht="48.25" customHeight="1" x14ac:dyDescent="0.2">
      <c r="B29" s="84" t="str" cm="1">
        <f t="array" aca="1" ref="B29" ca="1">IF(INDIRECT(O29)="","",INDIRECT(O29))</f>
        <v>Atividade_de_Ensino</v>
      </c>
      <c r="C29" s="85"/>
      <c r="D29" s="86"/>
      <c r="E29" s="74"/>
      <c r="F29" s="87"/>
      <c r="G29" s="87"/>
      <c r="H29" s="88" t="str">
        <f ca="1">IF(ISERROR(VLOOKUP(B29,[1]PPC!$A$5:$E$32,2,FALSE)),"",VLOOKUP(B29,[1]PPC!$A$5:$E$32,2,FALSE))</f>
        <v/>
      </c>
      <c r="I29" s="88" t="str">
        <f ca="1">IF(ISERROR(VLOOKUP(B29,[1]PPC!$A$5:$E$32,3,FALSE)),"",VLOOKUP(B29,[1]PPC!$A$5:$E$32,3,FALSE))</f>
        <v/>
      </c>
      <c r="J29" s="88" t="str">
        <f ca="1">IF(ISERROR(VLOOKUP(B29,[1]PPC!$A$5:$E$32,4,FALSE)),"",VLOOKUP(B29,[1]PPC!$A$5:$E$32,5,FALSE))</f>
        <v/>
      </c>
      <c r="K29" s="88" t="str">
        <f t="shared" ca="1" si="2"/>
        <v/>
      </c>
      <c r="L29" s="89"/>
      <c r="M29" s="78"/>
      <c r="N29" s="79">
        <v>1</v>
      </c>
      <c r="O29" s="79" t="str">
        <f t="shared" si="3"/>
        <v>PPC!A4</v>
      </c>
      <c r="P29" s="80" t="str">
        <f t="shared" ca="1" si="0"/>
        <v/>
      </c>
      <c r="Q29" s="80" t="str">
        <f t="shared" ca="1" si="0"/>
        <v/>
      </c>
      <c r="R29" s="80" t="str">
        <f t="shared" ca="1" si="0"/>
        <v/>
      </c>
      <c r="S29" s="80" t="str">
        <f t="shared" ca="1" si="0"/>
        <v/>
      </c>
      <c r="T29" s="80" t="str">
        <f t="shared" ca="1" si="0"/>
        <v/>
      </c>
      <c r="U29" s="81" t="str">
        <f t="shared" ca="1" si="1"/>
        <v/>
      </c>
      <c r="V29" s="80" t="str">
        <f t="shared" ca="1" si="1"/>
        <v/>
      </c>
      <c r="W29" s="80" t="str">
        <f t="shared" ca="1" si="1"/>
        <v/>
      </c>
      <c r="X29" s="80" t="str">
        <f t="shared" ca="1" si="1"/>
        <v/>
      </c>
      <c r="Y29" s="80" t="str">
        <f t="shared" ca="1" si="1"/>
        <v/>
      </c>
      <c r="Z29" s="82"/>
      <c r="AA29" s="83"/>
      <c r="AB29" s="83"/>
      <c r="AC29" s="83"/>
      <c r="AD29" s="83"/>
      <c r="AE29" s="83"/>
      <c r="AF29" s="83"/>
      <c r="AG29" s="83"/>
      <c r="AH29" s="83"/>
      <c r="AI29" s="83"/>
      <c r="AJ29" s="83"/>
      <c r="AK29" s="83"/>
    </row>
    <row r="30" spans="2:316" s="70" customFormat="1" ht="48.25" customHeight="1" x14ac:dyDescent="0.2">
      <c r="B30" s="84" t="str" cm="1">
        <f t="array" aca="1" ref="B30" ca="1">IF(INDIRECT(O30)="","",INDIRECT(O30))</f>
        <v>Atividade_de_Ensino</v>
      </c>
      <c r="C30" s="85"/>
      <c r="D30" s="86"/>
      <c r="E30" s="74"/>
      <c r="F30" s="87"/>
      <c r="G30" s="87"/>
      <c r="H30" s="88" t="str">
        <f ca="1">IF(ISERROR(VLOOKUP(B30,[1]PPC!$A$5:$E$32,2,FALSE)),"",VLOOKUP(B30,[1]PPC!$A$5:$E$32,2,FALSE))</f>
        <v/>
      </c>
      <c r="I30" s="88" t="str">
        <f ca="1">IF(ISERROR(VLOOKUP(B30,[1]PPC!$A$5:$E$32,3,FALSE)),"",VLOOKUP(B30,[1]PPC!$A$5:$E$32,3,FALSE))</f>
        <v/>
      </c>
      <c r="J30" s="88" t="str">
        <f ca="1">IF(ISERROR(VLOOKUP(B30,[1]PPC!$A$5:$E$32,4,FALSE)),"",VLOOKUP(B30,[1]PPC!$A$5:$E$32,5,FALSE))</f>
        <v/>
      </c>
      <c r="K30" s="88" t="str">
        <f t="shared" ca="1" si="2"/>
        <v/>
      </c>
      <c r="L30" s="89"/>
      <c r="M30" s="78"/>
      <c r="N30" s="79">
        <v>1</v>
      </c>
      <c r="O30" s="79" t="str">
        <f t="shared" si="3"/>
        <v>PPC!A4</v>
      </c>
      <c r="P30" s="80" t="str">
        <f t="shared" ca="1" si="0"/>
        <v/>
      </c>
      <c r="Q30" s="80" t="str">
        <f t="shared" ca="1" si="0"/>
        <v/>
      </c>
      <c r="R30" s="80" t="str">
        <f t="shared" ca="1" si="0"/>
        <v/>
      </c>
      <c r="S30" s="80" t="str">
        <f t="shared" ca="1" si="0"/>
        <v/>
      </c>
      <c r="T30" s="80" t="str">
        <f t="shared" ca="1" si="0"/>
        <v/>
      </c>
      <c r="U30" s="81" t="str">
        <f t="shared" ca="1" si="1"/>
        <v/>
      </c>
      <c r="V30" s="80" t="str">
        <f t="shared" ca="1" si="1"/>
        <v/>
      </c>
      <c r="W30" s="80" t="str">
        <f t="shared" ca="1" si="1"/>
        <v/>
      </c>
      <c r="X30" s="80" t="str">
        <f t="shared" ca="1" si="1"/>
        <v/>
      </c>
      <c r="Y30" s="80" t="str">
        <f t="shared" ca="1" si="1"/>
        <v/>
      </c>
      <c r="Z30" s="82"/>
      <c r="AA30" s="83"/>
      <c r="AB30" s="83"/>
      <c r="AC30" s="83"/>
      <c r="AD30" s="83"/>
      <c r="AE30" s="83"/>
      <c r="AF30" s="83"/>
      <c r="AG30" s="83"/>
      <c r="AH30" s="83"/>
      <c r="AI30" s="83"/>
      <c r="AJ30" s="83"/>
      <c r="AK30" s="83"/>
    </row>
    <row r="31" spans="2:316" s="70" customFormat="1" ht="48.25" customHeight="1" x14ac:dyDescent="0.2">
      <c r="B31" s="84" t="str" cm="1">
        <f t="array" aca="1" ref="B31" ca="1">IF(INDIRECT(O31)="","",INDIRECT(O31))</f>
        <v>Atividade_de_Ensino</v>
      </c>
      <c r="C31" s="85"/>
      <c r="D31" s="86"/>
      <c r="E31" s="74"/>
      <c r="F31" s="87"/>
      <c r="G31" s="87"/>
      <c r="H31" s="88" t="str">
        <f ca="1">IF(ISERROR(VLOOKUP(B31,[1]PPC!$A$5:$E$32,2,FALSE)),"",VLOOKUP(B31,[1]PPC!$A$5:$E$32,2,FALSE))</f>
        <v/>
      </c>
      <c r="I31" s="88" t="str">
        <f ca="1">IF(ISERROR(VLOOKUP(B31,[1]PPC!$A$5:$E$32,3,FALSE)),"",VLOOKUP(B31,[1]PPC!$A$5:$E$32,3,FALSE))</f>
        <v/>
      </c>
      <c r="J31" s="88" t="str">
        <f ca="1">IF(ISERROR(VLOOKUP(B31,[1]PPC!$A$5:$E$32,4,FALSE)),"",VLOOKUP(B31,[1]PPC!$A$5:$E$32,5,FALSE))</f>
        <v/>
      </c>
      <c r="K31" s="88" t="str">
        <f t="shared" ca="1" si="2"/>
        <v/>
      </c>
      <c r="L31" s="89"/>
      <c r="M31" s="78"/>
      <c r="N31" s="79">
        <v>1</v>
      </c>
      <c r="O31" s="79" t="str">
        <f t="shared" si="3"/>
        <v>PPC!A4</v>
      </c>
      <c r="P31" s="80" t="str">
        <f t="shared" ref="P31:T44" ca="1" si="4">IF(AND($H31=P$14,$F31&lt;&gt;""),$F31,"")</f>
        <v/>
      </c>
      <c r="Q31" s="80" t="str">
        <f t="shared" ca="1" si="4"/>
        <v/>
      </c>
      <c r="R31" s="80" t="str">
        <f t="shared" ca="1" si="4"/>
        <v/>
      </c>
      <c r="S31" s="80" t="str">
        <f t="shared" ca="1" si="4"/>
        <v/>
      </c>
      <c r="T31" s="80" t="str">
        <f t="shared" ca="1" si="4"/>
        <v/>
      </c>
      <c r="U31" s="81" t="str">
        <f t="shared" ref="U31:Y44" ca="1" si="5">IF($H31=U$14,$G31,"")</f>
        <v/>
      </c>
      <c r="V31" s="80" t="str">
        <f t="shared" ca="1" si="5"/>
        <v/>
      </c>
      <c r="W31" s="80" t="str">
        <f t="shared" ca="1" si="5"/>
        <v/>
      </c>
      <c r="X31" s="80" t="str">
        <f t="shared" ca="1" si="5"/>
        <v/>
      </c>
      <c r="Y31" s="80" t="str">
        <f t="shared" ca="1" si="5"/>
        <v/>
      </c>
      <c r="Z31" s="82"/>
      <c r="AA31" s="83"/>
      <c r="AB31" s="83"/>
      <c r="AC31" s="83"/>
      <c r="AD31" s="83"/>
      <c r="AE31" s="83"/>
      <c r="AF31" s="83"/>
      <c r="AG31" s="83"/>
      <c r="AH31" s="83"/>
      <c r="AI31" s="83"/>
      <c r="AJ31" s="83"/>
      <c r="AK31" s="83"/>
    </row>
    <row r="32" spans="2:316" s="70" customFormat="1" ht="48.25" customHeight="1" x14ac:dyDescent="0.2">
      <c r="B32" s="84" t="str" cm="1">
        <f t="array" aca="1" ref="B32" ca="1">IF(INDIRECT(O32)="","",INDIRECT(O32))</f>
        <v>Atividade_de_Ensino</v>
      </c>
      <c r="C32" s="85"/>
      <c r="D32" s="86"/>
      <c r="E32" s="74"/>
      <c r="F32" s="87"/>
      <c r="G32" s="87"/>
      <c r="H32" s="88" t="str">
        <f ca="1">IF(ISERROR(VLOOKUP(B32,[1]PPC!$A$5:$E$32,2,FALSE)),"",VLOOKUP(B32,[1]PPC!$A$5:$E$32,2,FALSE))</f>
        <v/>
      </c>
      <c r="I32" s="88" t="str">
        <f ca="1">IF(ISERROR(VLOOKUP(B32,[1]PPC!$A$5:$E$32,3,FALSE)),"",VLOOKUP(B32,[1]PPC!$A$5:$E$32,3,FALSE))</f>
        <v/>
      </c>
      <c r="J32" s="88" t="str">
        <f ca="1">IF(ISERROR(VLOOKUP(B32,[1]PPC!$A$5:$E$32,4,FALSE)),"",VLOOKUP(B32,[1]PPC!$A$5:$E$32,5,FALSE))</f>
        <v/>
      </c>
      <c r="K32" s="88" t="str">
        <f t="shared" ca="1" si="2"/>
        <v/>
      </c>
      <c r="L32" s="89"/>
      <c r="M32" s="78"/>
      <c r="N32" s="79">
        <v>1</v>
      </c>
      <c r="O32" s="79" t="str">
        <f t="shared" si="3"/>
        <v>PPC!A4</v>
      </c>
      <c r="P32" s="80" t="str">
        <f t="shared" ca="1" si="4"/>
        <v/>
      </c>
      <c r="Q32" s="80" t="str">
        <f t="shared" ca="1" si="4"/>
        <v/>
      </c>
      <c r="R32" s="80" t="str">
        <f t="shared" ca="1" si="4"/>
        <v/>
      </c>
      <c r="S32" s="80" t="str">
        <f t="shared" ca="1" si="4"/>
        <v/>
      </c>
      <c r="T32" s="80" t="str">
        <f t="shared" ca="1" si="4"/>
        <v/>
      </c>
      <c r="U32" s="81" t="str">
        <f t="shared" ca="1" si="5"/>
        <v/>
      </c>
      <c r="V32" s="80" t="str">
        <f t="shared" ca="1" si="5"/>
        <v/>
      </c>
      <c r="W32" s="80" t="str">
        <f t="shared" ca="1" si="5"/>
        <v/>
      </c>
      <c r="X32" s="80" t="str">
        <f t="shared" ca="1" si="5"/>
        <v/>
      </c>
      <c r="Y32" s="80" t="str">
        <f t="shared" ca="1" si="5"/>
        <v/>
      </c>
      <c r="Z32" s="82"/>
      <c r="AA32" s="83"/>
      <c r="AB32" s="83"/>
      <c r="AC32" s="83"/>
      <c r="AD32" s="83"/>
      <c r="AE32" s="83"/>
      <c r="AF32" s="83"/>
      <c r="AG32" s="83"/>
      <c r="AH32" s="83"/>
      <c r="AI32" s="83"/>
      <c r="AJ32" s="83"/>
      <c r="AK32" s="83"/>
    </row>
    <row r="33" spans="2:316 16377:16377" s="70" customFormat="1" ht="48.25" customHeight="1" x14ac:dyDescent="0.2">
      <c r="B33" s="84" t="str" cm="1">
        <f t="array" aca="1" ref="B33" ca="1">IF(INDIRECT(O33)="","",INDIRECT(O33))</f>
        <v>Atividade_de_Ensino</v>
      </c>
      <c r="C33" s="85"/>
      <c r="D33" s="86"/>
      <c r="E33" s="74"/>
      <c r="F33" s="87"/>
      <c r="G33" s="87"/>
      <c r="H33" s="88" t="str">
        <f ca="1">IF(ISERROR(VLOOKUP(B33,[1]PPC!$A$5:$E$32,2,FALSE)),"",VLOOKUP(B33,[1]PPC!$A$5:$E$32,2,FALSE))</f>
        <v/>
      </c>
      <c r="I33" s="88" t="str">
        <f ca="1">IF(ISERROR(VLOOKUP(B33,[1]PPC!$A$5:$E$32,3,FALSE)),"",VLOOKUP(B33,[1]PPC!$A$5:$E$32,3,FALSE))</f>
        <v/>
      </c>
      <c r="J33" s="88" t="str">
        <f ca="1">IF(ISERROR(VLOOKUP(B33,[1]PPC!$A$5:$E$32,4,FALSE)),"",VLOOKUP(B33,[1]PPC!$A$5:$E$32,5,FALSE))</f>
        <v/>
      </c>
      <c r="K33" s="88" t="str">
        <f t="shared" ca="1" si="2"/>
        <v/>
      </c>
      <c r="L33" s="89"/>
      <c r="M33" s="78"/>
      <c r="N33" s="79">
        <v>1</v>
      </c>
      <c r="O33" s="79" t="str">
        <f t="shared" si="3"/>
        <v>PPC!A4</v>
      </c>
      <c r="P33" s="80" t="str">
        <f t="shared" ca="1" si="4"/>
        <v/>
      </c>
      <c r="Q33" s="80" t="str">
        <f t="shared" ca="1" si="4"/>
        <v/>
      </c>
      <c r="R33" s="80" t="str">
        <f t="shared" ca="1" si="4"/>
        <v/>
      </c>
      <c r="S33" s="80" t="str">
        <f t="shared" ca="1" si="4"/>
        <v/>
      </c>
      <c r="T33" s="80" t="str">
        <f t="shared" ca="1" si="4"/>
        <v/>
      </c>
      <c r="U33" s="81" t="str">
        <f t="shared" ca="1" si="5"/>
        <v/>
      </c>
      <c r="V33" s="80" t="str">
        <f t="shared" ca="1" si="5"/>
        <v/>
      </c>
      <c r="W33" s="80" t="str">
        <f t="shared" ca="1" si="5"/>
        <v/>
      </c>
      <c r="X33" s="80" t="str">
        <f t="shared" ca="1" si="5"/>
        <v/>
      </c>
      <c r="Y33" s="80" t="str">
        <f t="shared" ca="1" si="5"/>
        <v/>
      </c>
      <c r="Z33" s="82"/>
      <c r="AA33" s="83"/>
      <c r="AB33" s="83"/>
      <c r="AC33" s="83"/>
      <c r="AD33" s="83"/>
      <c r="AE33" s="83"/>
      <c r="AF33" s="83"/>
      <c r="AG33" s="83"/>
      <c r="AH33" s="83"/>
      <c r="AI33" s="83"/>
      <c r="AJ33" s="83"/>
      <c r="AK33" s="83"/>
    </row>
    <row r="34" spans="2:316 16377:16377" s="70" customFormat="1" ht="48.25" customHeight="1" x14ac:dyDescent="0.2">
      <c r="B34" s="84" t="str" cm="1">
        <f t="array" aca="1" ref="B34" ca="1">IF(INDIRECT(O34)="","",INDIRECT(O34))</f>
        <v>Atividade_de_Ensino</v>
      </c>
      <c r="C34" s="85"/>
      <c r="D34" s="86"/>
      <c r="E34" s="74"/>
      <c r="F34" s="87"/>
      <c r="G34" s="87"/>
      <c r="H34" s="88" t="str">
        <f ca="1">IF(ISERROR(VLOOKUP(B34,[1]PPC!$A$5:$E$32,2,FALSE)),"",VLOOKUP(B34,[1]PPC!$A$5:$E$32,2,FALSE))</f>
        <v/>
      </c>
      <c r="I34" s="88" t="str">
        <f ca="1">IF(ISERROR(VLOOKUP(B34,[1]PPC!$A$5:$E$32,3,FALSE)),"",VLOOKUP(B34,[1]PPC!$A$5:$E$32,3,FALSE))</f>
        <v/>
      </c>
      <c r="J34" s="88" t="str">
        <f ca="1">IF(ISERROR(VLOOKUP(B34,[1]PPC!$A$5:$E$32,4,FALSE)),"",VLOOKUP(B34,[1]PPC!$A$5:$E$32,5,FALSE))</f>
        <v/>
      </c>
      <c r="K34" s="88" t="str">
        <f t="shared" ca="1" si="2"/>
        <v/>
      </c>
      <c r="L34" s="89"/>
      <c r="M34" s="78"/>
      <c r="N34" s="79">
        <v>1</v>
      </c>
      <c r="O34" s="79" t="str">
        <f t="shared" si="3"/>
        <v>PPC!A4</v>
      </c>
      <c r="P34" s="80" t="str">
        <f t="shared" ca="1" si="4"/>
        <v/>
      </c>
      <c r="Q34" s="80" t="str">
        <f t="shared" ca="1" si="4"/>
        <v/>
      </c>
      <c r="R34" s="80" t="str">
        <f t="shared" ca="1" si="4"/>
        <v/>
      </c>
      <c r="S34" s="80" t="str">
        <f t="shared" ca="1" si="4"/>
        <v/>
      </c>
      <c r="T34" s="80" t="str">
        <f t="shared" ca="1" si="4"/>
        <v/>
      </c>
      <c r="U34" s="81" t="str">
        <f t="shared" ca="1" si="5"/>
        <v/>
      </c>
      <c r="V34" s="80" t="str">
        <f t="shared" ca="1" si="5"/>
        <v/>
      </c>
      <c r="W34" s="80" t="str">
        <f t="shared" ca="1" si="5"/>
        <v/>
      </c>
      <c r="X34" s="80" t="str">
        <f t="shared" ca="1" si="5"/>
        <v/>
      </c>
      <c r="Y34" s="80" t="str">
        <f t="shared" ca="1" si="5"/>
        <v/>
      </c>
      <c r="Z34" s="82"/>
      <c r="AA34" s="83"/>
      <c r="AB34" s="83"/>
      <c r="AC34" s="83"/>
      <c r="AD34" s="83"/>
      <c r="AE34" s="83"/>
      <c r="AF34" s="83"/>
      <c r="AG34" s="83"/>
      <c r="AH34" s="83"/>
      <c r="AI34" s="83"/>
      <c r="AJ34" s="83"/>
      <c r="AK34" s="83"/>
    </row>
    <row r="35" spans="2:316 16377:16377" s="70" customFormat="1" ht="48.25" customHeight="1" x14ac:dyDescent="0.2">
      <c r="B35" s="84" t="str" cm="1">
        <f t="array" aca="1" ref="B35" ca="1">IF(INDIRECT(O35)="","",INDIRECT(O35))</f>
        <v>Atividade_de_Ensino</v>
      </c>
      <c r="C35" s="85"/>
      <c r="D35" s="86"/>
      <c r="E35" s="74"/>
      <c r="F35" s="87"/>
      <c r="G35" s="87"/>
      <c r="H35" s="88" t="str">
        <f ca="1">IF(ISERROR(VLOOKUP(B35,[1]PPC!$A$5:$E$32,2,FALSE)),"",VLOOKUP(B35,[1]PPC!$A$5:$E$32,2,FALSE))</f>
        <v/>
      </c>
      <c r="I35" s="88" t="str">
        <f ca="1">IF(ISERROR(VLOOKUP(B35,[1]PPC!$A$5:$E$32,3,FALSE)),"",VLOOKUP(B35,[1]PPC!$A$5:$E$32,3,FALSE))</f>
        <v/>
      </c>
      <c r="J35" s="88" t="str">
        <f ca="1">IF(ISERROR(VLOOKUP(B35,[1]PPC!$A$5:$E$32,4,FALSE)),"",VLOOKUP(B35,[1]PPC!$A$5:$E$32,5,FALSE))</f>
        <v/>
      </c>
      <c r="K35" s="88" t="str">
        <f t="shared" ca="1" si="2"/>
        <v/>
      </c>
      <c r="L35" s="89"/>
      <c r="M35" s="78"/>
      <c r="N35" s="79">
        <v>1</v>
      </c>
      <c r="O35" s="79" t="str">
        <f t="shared" si="3"/>
        <v>PPC!A4</v>
      </c>
      <c r="P35" s="80" t="str">
        <f t="shared" ca="1" si="4"/>
        <v/>
      </c>
      <c r="Q35" s="80" t="str">
        <f t="shared" ca="1" si="4"/>
        <v/>
      </c>
      <c r="R35" s="80" t="str">
        <f t="shared" ca="1" si="4"/>
        <v/>
      </c>
      <c r="S35" s="80" t="str">
        <f t="shared" ca="1" si="4"/>
        <v/>
      </c>
      <c r="T35" s="80" t="str">
        <f t="shared" ca="1" si="4"/>
        <v/>
      </c>
      <c r="U35" s="81" t="str">
        <f t="shared" ca="1" si="5"/>
        <v/>
      </c>
      <c r="V35" s="80" t="str">
        <f t="shared" ca="1" si="5"/>
        <v/>
      </c>
      <c r="W35" s="80" t="str">
        <f t="shared" ca="1" si="5"/>
        <v/>
      </c>
      <c r="X35" s="80" t="str">
        <f t="shared" ca="1" si="5"/>
        <v/>
      </c>
      <c r="Y35" s="80" t="str">
        <f t="shared" ca="1" si="5"/>
        <v/>
      </c>
      <c r="Z35" s="82"/>
      <c r="AA35" s="83"/>
      <c r="AB35" s="83"/>
      <c r="AC35" s="83"/>
      <c r="AD35" s="83"/>
      <c r="AE35" s="83"/>
      <c r="AF35" s="83"/>
      <c r="AG35" s="83"/>
      <c r="AH35" s="83"/>
      <c r="AI35" s="83"/>
      <c r="AJ35" s="83"/>
      <c r="AK35" s="83"/>
    </row>
    <row r="36" spans="2:316 16377:16377" s="70" customFormat="1" ht="48.25" customHeight="1" x14ac:dyDescent="0.2">
      <c r="B36" s="84" t="str" cm="1">
        <f t="array" aca="1" ref="B36" ca="1">IF(INDIRECT(O36)="","",INDIRECT(O36))</f>
        <v>Atividade_de_Ensino</v>
      </c>
      <c r="C36" s="85"/>
      <c r="D36" s="86"/>
      <c r="E36" s="74"/>
      <c r="F36" s="87"/>
      <c r="G36" s="87"/>
      <c r="H36" s="88" t="str">
        <f ca="1">IF(ISERROR(VLOOKUP(B36,[1]PPC!$A$5:$E$32,2,FALSE)),"",VLOOKUP(B36,[1]PPC!$A$5:$E$32,2,FALSE))</f>
        <v/>
      </c>
      <c r="I36" s="88" t="str">
        <f ca="1">IF(ISERROR(VLOOKUP(B36,[1]PPC!$A$5:$E$32,3,FALSE)),"",VLOOKUP(B36,[1]PPC!$A$5:$E$32,3,FALSE))</f>
        <v/>
      </c>
      <c r="J36" s="88" t="str">
        <f ca="1">IF(ISERROR(VLOOKUP(B36,[1]PPC!$A$5:$E$32,4,FALSE)),"",VLOOKUP(B36,[1]PPC!$A$5:$E$32,5,FALSE))</f>
        <v/>
      </c>
      <c r="K36" s="88" t="str">
        <f t="shared" ca="1" si="2"/>
        <v/>
      </c>
      <c r="L36" s="89"/>
      <c r="M36" s="78"/>
      <c r="N36" s="79">
        <v>1</v>
      </c>
      <c r="O36" s="79" t="str">
        <f t="shared" si="3"/>
        <v>PPC!A4</v>
      </c>
      <c r="P36" s="80" t="str">
        <f t="shared" ca="1" si="4"/>
        <v/>
      </c>
      <c r="Q36" s="80" t="str">
        <f t="shared" ca="1" si="4"/>
        <v/>
      </c>
      <c r="R36" s="80" t="str">
        <f t="shared" ca="1" si="4"/>
        <v/>
      </c>
      <c r="S36" s="80" t="str">
        <f t="shared" ca="1" si="4"/>
        <v/>
      </c>
      <c r="T36" s="80" t="str">
        <f t="shared" ca="1" si="4"/>
        <v/>
      </c>
      <c r="U36" s="81" t="str">
        <f t="shared" ca="1" si="5"/>
        <v/>
      </c>
      <c r="V36" s="80" t="str">
        <f t="shared" ca="1" si="5"/>
        <v/>
      </c>
      <c r="W36" s="80" t="str">
        <f t="shared" ca="1" si="5"/>
        <v/>
      </c>
      <c r="X36" s="80" t="str">
        <f t="shared" ca="1" si="5"/>
        <v/>
      </c>
      <c r="Y36" s="80" t="str">
        <f t="shared" ca="1" si="5"/>
        <v/>
      </c>
      <c r="Z36" s="82"/>
      <c r="AA36" s="83"/>
      <c r="AB36" s="83"/>
      <c r="AC36" s="83"/>
      <c r="AD36" s="83"/>
      <c r="AE36" s="83"/>
      <c r="AF36" s="83"/>
      <c r="AG36" s="83"/>
      <c r="AH36" s="83"/>
      <c r="AI36" s="83"/>
      <c r="AJ36" s="83"/>
      <c r="AK36" s="83"/>
    </row>
    <row r="37" spans="2:316 16377:16377" s="70" customFormat="1" ht="48.25" customHeight="1" x14ac:dyDescent="0.2">
      <c r="B37" s="84" t="str" cm="1">
        <f t="array" aca="1" ref="B37" ca="1">IF(INDIRECT(O37)="","",INDIRECT(O37))</f>
        <v>Atividade_de_Ensino</v>
      </c>
      <c r="C37" s="85"/>
      <c r="D37" s="86"/>
      <c r="E37" s="74"/>
      <c r="F37" s="87"/>
      <c r="G37" s="87"/>
      <c r="H37" s="88" t="str">
        <f ca="1">IF(ISERROR(VLOOKUP(B37,[1]PPC!$A$5:$E$32,2,FALSE)),"",VLOOKUP(B37,[1]PPC!$A$5:$E$32,2,FALSE))</f>
        <v/>
      </c>
      <c r="I37" s="88" t="str">
        <f ca="1">IF(ISERROR(VLOOKUP(B37,[1]PPC!$A$5:$E$32,3,FALSE)),"",VLOOKUP(B37,[1]PPC!$A$5:$E$32,3,FALSE))</f>
        <v/>
      </c>
      <c r="J37" s="88" t="str">
        <f ca="1">IF(ISERROR(VLOOKUP(B37,[1]PPC!$A$5:$E$32,4,FALSE)),"",VLOOKUP(B37,[1]PPC!$A$5:$E$32,5,FALSE))</f>
        <v/>
      </c>
      <c r="K37" s="88" t="str">
        <f t="shared" ca="1" si="2"/>
        <v/>
      </c>
      <c r="L37" s="89"/>
      <c r="M37" s="78"/>
      <c r="N37" s="79">
        <v>1</v>
      </c>
      <c r="O37" s="79" t="str">
        <f t="shared" si="3"/>
        <v>PPC!A4</v>
      </c>
      <c r="P37" s="80" t="str">
        <f t="shared" ca="1" si="4"/>
        <v/>
      </c>
      <c r="Q37" s="80" t="str">
        <f t="shared" ca="1" si="4"/>
        <v/>
      </c>
      <c r="R37" s="80" t="str">
        <f t="shared" ca="1" si="4"/>
        <v/>
      </c>
      <c r="S37" s="80" t="str">
        <f t="shared" ca="1" si="4"/>
        <v/>
      </c>
      <c r="T37" s="80" t="str">
        <f t="shared" ca="1" si="4"/>
        <v/>
      </c>
      <c r="U37" s="81" t="str">
        <f t="shared" ca="1" si="5"/>
        <v/>
      </c>
      <c r="V37" s="80" t="str">
        <f t="shared" ca="1" si="5"/>
        <v/>
      </c>
      <c r="W37" s="80" t="str">
        <f t="shared" ca="1" si="5"/>
        <v/>
      </c>
      <c r="X37" s="80" t="str">
        <f t="shared" ca="1" si="5"/>
        <v/>
      </c>
      <c r="Y37" s="80" t="str">
        <f t="shared" ca="1" si="5"/>
        <v/>
      </c>
      <c r="Z37" s="82"/>
      <c r="AA37" s="83"/>
      <c r="AB37" s="83"/>
      <c r="AC37" s="83"/>
      <c r="AD37" s="83"/>
      <c r="AE37" s="83"/>
      <c r="AF37" s="83"/>
      <c r="AG37" s="83"/>
      <c r="AH37" s="83"/>
      <c r="AI37" s="83"/>
      <c r="AJ37" s="83"/>
      <c r="AK37" s="83"/>
    </row>
    <row r="38" spans="2:316 16377:16377" s="70" customFormat="1" ht="48.25" customHeight="1" x14ac:dyDescent="0.2">
      <c r="B38" s="84" t="str" cm="1">
        <f t="array" aca="1" ref="B38" ca="1">IF(INDIRECT(O38)="","",INDIRECT(O38))</f>
        <v>Atividade_de_Ensino</v>
      </c>
      <c r="C38" s="85"/>
      <c r="D38" s="86"/>
      <c r="E38" s="74"/>
      <c r="F38" s="87"/>
      <c r="G38" s="87"/>
      <c r="H38" s="88" t="str">
        <f ca="1">IF(ISERROR(VLOOKUP(B38,[1]PPC!$A$5:$E$32,2,FALSE)),"",VLOOKUP(B38,[1]PPC!$A$5:$E$32,2,FALSE))</f>
        <v/>
      </c>
      <c r="I38" s="88" t="str">
        <f ca="1">IF(ISERROR(VLOOKUP(B38,[1]PPC!$A$5:$E$32,3,FALSE)),"",VLOOKUP(B38,[1]PPC!$A$5:$E$32,3,FALSE))</f>
        <v/>
      </c>
      <c r="J38" s="88" t="str">
        <f ca="1">IF(ISERROR(VLOOKUP(B38,[1]PPC!$A$5:$E$32,4,FALSE)),"",VLOOKUP(B38,[1]PPC!$A$5:$E$32,5,FALSE))</f>
        <v/>
      </c>
      <c r="K38" s="88" t="str">
        <f t="shared" ca="1" si="2"/>
        <v/>
      </c>
      <c r="L38" s="89"/>
      <c r="M38" s="78"/>
      <c r="N38" s="79">
        <v>1</v>
      </c>
      <c r="O38" s="79" t="str">
        <f t="shared" si="3"/>
        <v>PPC!A4</v>
      </c>
      <c r="P38" s="80" t="str">
        <f t="shared" ca="1" si="4"/>
        <v/>
      </c>
      <c r="Q38" s="80" t="str">
        <f t="shared" ca="1" si="4"/>
        <v/>
      </c>
      <c r="R38" s="80" t="str">
        <f t="shared" ca="1" si="4"/>
        <v/>
      </c>
      <c r="S38" s="80" t="str">
        <f t="shared" ca="1" si="4"/>
        <v/>
      </c>
      <c r="T38" s="80" t="str">
        <f t="shared" ca="1" si="4"/>
        <v/>
      </c>
      <c r="U38" s="81" t="str">
        <f t="shared" ca="1" si="5"/>
        <v/>
      </c>
      <c r="V38" s="80" t="str">
        <f t="shared" ca="1" si="5"/>
        <v/>
      </c>
      <c r="W38" s="80" t="str">
        <f t="shared" ca="1" si="5"/>
        <v/>
      </c>
      <c r="X38" s="80" t="str">
        <f t="shared" ca="1" si="5"/>
        <v/>
      </c>
      <c r="Y38" s="80" t="str">
        <f t="shared" ca="1" si="5"/>
        <v/>
      </c>
      <c r="Z38" s="82"/>
      <c r="AA38" s="83"/>
      <c r="AB38" s="83"/>
      <c r="AC38" s="83"/>
      <c r="AD38" s="83"/>
      <c r="AE38" s="83"/>
      <c r="AF38" s="83"/>
      <c r="AG38" s="83"/>
      <c r="AH38" s="83"/>
      <c r="AI38" s="83"/>
      <c r="AJ38" s="83"/>
      <c r="AK38" s="83"/>
    </row>
    <row r="39" spans="2:316 16377:16377" s="70" customFormat="1" ht="48.25" customHeight="1" x14ac:dyDescent="0.2">
      <c r="B39" s="84" t="str" cm="1">
        <f t="array" aca="1" ref="B39" ca="1">IF(INDIRECT(O39)="","",INDIRECT(O39))</f>
        <v>Atividade_de_Ensino</v>
      </c>
      <c r="C39" s="85"/>
      <c r="D39" s="86"/>
      <c r="E39" s="74"/>
      <c r="F39" s="87"/>
      <c r="G39" s="87"/>
      <c r="H39" s="88" t="str">
        <f ca="1">IF(ISERROR(VLOOKUP(B39,[1]PPC!$A$5:$E$32,2,FALSE)),"",VLOOKUP(B39,[1]PPC!$A$5:$E$32,2,FALSE))</f>
        <v/>
      </c>
      <c r="I39" s="88" t="str">
        <f ca="1">IF(ISERROR(VLOOKUP(B39,[1]PPC!$A$5:$E$32,3,FALSE)),"",VLOOKUP(B39,[1]PPC!$A$5:$E$32,3,FALSE))</f>
        <v/>
      </c>
      <c r="J39" s="88" t="str">
        <f ca="1">IF(ISERROR(VLOOKUP(B39,[1]PPC!$A$5:$E$32,4,FALSE)),"",VLOOKUP(B39,[1]PPC!$A$5:$E$32,5,FALSE))</f>
        <v/>
      </c>
      <c r="K39" s="88" t="str">
        <f t="shared" ca="1" si="2"/>
        <v/>
      </c>
      <c r="L39" s="89"/>
      <c r="M39" s="78"/>
      <c r="N39" s="79">
        <v>1</v>
      </c>
      <c r="O39" s="79" t="str">
        <f t="shared" si="3"/>
        <v>PPC!A4</v>
      </c>
      <c r="P39" s="80" t="str">
        <f t="shared" ca="1" si="4"/>
        <v/>
      </c>
      <c r="Q39" s="80" t="str">
        <f t="shared" ca="1" si="4"/>
        <v/>
      </c>
      <c r="R39" s="80" t="str">
        <f t="shared" ca="1" si="4"/>
        <v/>
      </c>
      <c r="S39" s="80" t="str">
        <f t="shared" ca="1" si="4"/>
        <v/>
      </c>
      <c r="T39" s="80" t="str">
        <f t="shared" ca="1" si="4"/>
        <v/>
      </c>
      <c r="U39" s="81" t="str">
        <f t="shared" ca="1" si="5"/>
        <v/>
      </c>
      <c r="V39" s="80" t="str">
        <f t="shared" ca="1" si="5"/>
        <v/>
      </c>
      <c r="W39" s="80" t="str">
        <f t="shared" ca="1" si="5"/>
        <v/>
      </c>
      <c r="X39" s="80" t="str">
        <f t="shared" ca="1" si="5"/>
        <v/>
      </c>
      <c r="Y39" s="80" t="str">
        <f t="shared" ca="1" si="5"/>
        <v/>
      </c>
      <c r="Z39" s="82"/>
      <c r="AA39" s="83"/>
      <c r="AB39" s="83"/>
      <c r="AC39" s="83"/>
      <c r="AD39" s="83"/>
      <c r="AE39" s="83"/>
      <c r="AF39" s="83"/>
      <c r="AG39" s="83"/>
      <c r="AH39" s="83"/>
      <c r="AI39" s="83"/>
      <c r="AJ39" s="83"/>
      <c r="AK39" s="83"/>
    </row>
    <row r="40" spans="2:316 16377:16377" s="70" customFormat="1" ht="48.25" customHeight="1" x14ac:dyDescent="0.2">
      <c r="B40" s="84" t="str" cm="1">
        <f t="array" aca="1" ref="B40" ca="1">IF(INDIRECT(O40)="","",INDIRECT(O40))</f>
        <v>Atividade_de_Ensino</v>
      </c>
      <c r="C40" s="85"/>
      <c r="D40" s="86"/>
      <c r="E40" s="74"/>
      <c r="F40" s="87"/>
      <c r="G40" s="87"/>
      <c r="H40" s="88" t="str">
        <f ca="1">IF(ISERROR(VLOOKUP(B40,[1]PPC!$A$5:$E$32,2,FALSE)),"",VLOOKUP(B40,[1]PPC!$A$5:$E$32,2,FALSE))</f>
        <v/>
      </c>
      <c r="I40" s="88" t="str">
        <f ca="1">IF(ISERROR(VLOOKUP(B40,[1]PPC!$A$5:$E$32,3,FALSE)),"",VLOOKUP(B40,[1]PPC!$A$5:$E$32,3,FALSE))</f>
        <v/>
      </c>
      <c r="J40" s="88" t="str">
        <f ca="1">IF(ISERROR(VLOOKUP(B40,[1]PPC!$A$5:$E$32,4,FALSE)),"",VLOOKUP(B40,[1]PPC!$A$5:$E$32,5,FALSE))</f>
        <v/>
      </c>
      <c r="K40" s="88" t="str">
        <f t="shared" ca="1" si="2"/>
        <v/>
      </c>
      <c r="L40" s="89"/>
      <c r="M40" s="78"/>
      <c r="N40" s="79">
        <v>1</v>
      </c>
      <c r="O40" s="79" t="str">
        <f t="shared" si="3"/>
        <v>PPC!A4</v>
      </c>
      <c r="P40" s="80" t="str">
        <f t="shared" ca="1" si="4"/>
        <v/>
      </c>
      <c r="Q40" s="80" t="str">
        <f t="shared" ca="1" si="4"/>
        <v/>
      </c>
      <c r="R40" s="80" t="str">
        <f t="shared" ca="1" si="4"/>
        <v/>
      </c>
      <c r="S40" s="80" t="str">
        <f t="shared" ca="1" si="4"/>
        <v/>
      </c>
      <c r="T40" s="80" t="str">
        <f t="shared" ca="1" si="4"/>
        <v/>
      </c>
      <c r="U40" s="81" t="str">
        <f t="shared" ca="1" si="5"/>
        <v/>
      </c>
      <c r="V40" s="80" t="str">
        <f t="shared" ca="1" si="5"/>
        <v/>
      </c>
      <c r="W40" s="80" t="str">
        <f t="shared" ca="1" si="5"/>
        <v/>
      </c>
      <c r="X40" s="80" t="str">
        <f t="shared" ca="1" si="5"/>
        <v/>
      </c>
      <c r="Y40" s="80" t="str">
        <f t="shared" ca="1" si="5"/>
        <v/>
      </c>
      <c r="Z40" s="82"/>
      <c r="AA40" s="83"/>
      <c r="AB40" s="83"/>
      <c r="AC40" s="83"/>
      <c r="AD40" s="83"/>
      <c r="AE40" s="83"/>
      <c r="AF40" s="83"/>
      <c r="AG40" s="83"/>
      <c r="AH40" s="83"/>
      <c r="AI40" s="83"/>
      <c r="AJ40" s="83"/>
      <c r="AK40" s="83"/>
    </row>
    <row r="41" spans="2:316 16377:16377" s="70" customFormat="1" ht="48.25" customHeight="1" x14ac:dyDescent="0.2">
      <c r="B41" s="84" t="str" cm="1">
        <f t="array" aca="1" ref="B41" ca="1">IF(INDIRECT(O41)="","",INDIRECT(O41))</f>
        <v>Atividade_de_Ensino</v>
      </c>
      <c r="C41" s="85"/>
      <c r="D41" s="86"/>
      <c r="E41" s="74"/>
      <c r="F41" s="87"/>
      <c r="G41" s="87"/>
      <c r="H41" s="88" t="str">
        <f ca="1">IF(ISERROR(VLOOKUP(B41,[1]PPC!$A$5:$E$32,2,FALSE)),"",VLOOKUP(B41,[1]PPC!$A$5:$E$32,2,FALSE))</f>
        <v/>
      </c>
      <c r="I41" s="88" t="str">
        <f ca="1">IF(ISERROR(VLOOKUP(B41,[1]PPC!$A$5:$E$32,3,FALSE)),"",VLOOKUP(B41,[1]PPC!$A$5:$E$32,3,FALSE))</f>
        <v/>
      </c>
      <c r="J41" s="88" t="str">
        <f ca="1">IF(ISERROR(VLOOKUP(B41,[1]PPC!$A$5:$E$32,4,FALSE)),"",VLOOKUP(B41,[1]PPC!$A$5:$E$32,5,FALSE))</f>
        <v/>
      </c>
      <c r="K41" s="88" t="str">
        <f t="shared" ca="1" si="2"/>
        <v/>
      </c>
      <c r="L41" s="89"/>
      <c r="M41" s="78"/>
      <c r="N41" s="79">
        <v>1</v>
      </c>
      <c r="O41" s="79" t="str">
        <f t="shared" si="3"/>
        <v>PPC!A4</v>
      </c>
      <c r="P41" s="80" t="str">
        <f t="shared" ca="1" si="4"/>
        <v/>
      </c>
      <c r="Q41" s="80" t="str">
        <f t="shared" ca="1" si="4"/>
        <v/>
      </c>
      <c r="R41" s="80" t="str">
        <f t="shared" ca="1" si="4"/>
        <v/>
      </c>
      <c r="S41" s="80" t="str">
        <f t="shared" ca="1" si="4"/>
        <v/>
      </c>
      <c r="T41" s="80" t="str">
        <f t="shared" ca="1" si="4"/>
        <v/>
      </c>
      <c r="U41" s="81" t="str">
        <f t="shared" ca="1" si="5"/>
        <v/>
      </c>
      <c r="V41" s="80" t="str">
        <f t="shared" ca="1" si="5"/>
        <v/>
      </c>
      <c r="W41" s="80" t="str">
        <f t="shared" ca="1" si="5"/>
        <v/>
      </c>
      <c r="X41" s="80" t="str">
        <f t="shared" ca="1" si="5"/>
        <v/>
      </c>
      <c r="Y41" s="80" t="str">
        <f t="shared" ca="1" si="5"/>
        <v/>
      </c>
      <c r="Z41" s="82"/>
      <c r="AA41" s="83"/>
      <c r="AB41" s="83"/>
      <c r="AC41" s="83"/>
      <c r="AD41" s="83"/>
      <c r="AE41" s="83"/>
      <c r="AF41" s="83"/>
      <c r="AG41" s="83"/>
      <c r="AH41" s="83"/>
      <c r="AI41" s="83"/>
      <c r="AJ41" s="83"/>
      <c r="AK41" s="83"/>
      <c r="LD41" s="70">
        <v>19</v>
      </c>
    </row>
    <row r="42" spans="2:316 16377:16377" s="70" customFormat="1" ht="48.25" customHeight="1" x14ac:dyDescent="0.2">
      <c r="B42" s="84" t="str" cm="1">
        <f t="array" aca="1" ref="B42" ca="1">IF(INDIRECT(O42)="","",INDIRECT(O42))</f>
        <v>Atividade_de_Ensino</v>
      </c>
      <c r="C42" s="85"/>
      <c r="D42" s="86"/>
      <c r="E42" s="74"/>
      <c r="F42" s="87"/>
      <c r="G42" s="87"/>
      <c r="H42" s="88" t="str">
        <f ca="1">IF(ISERROR(VLOOKUP(B42,[1]PPC!$A$5:$E$32,2,FALSE)),"",VLOOKUP(B42,[1]PPC!$A$5:$E$32,2,FALSE))</f>
        <v/>
      </c>
      <c r="I42" s="88" t="str">
        <f ca="1">IF(ISERROR(VLOOKUP(B42,[1]PPC!$A$5:$E$32,3,FALSE)),"",VLOOKUP(B42,[1]PPC!$A$5:$E$32,3,FALSE))</f>
        <v/>
      </c>
      <c r="J42" s="88" t="str">
        <f ca="1">IF(ISERROR(VLOOKUP(B42,[1]PPC!$A$5:$E$32,4,FALSE)),"",VLOOKUP(B42,[1]PPC!$A$5:$E$32,5,FALSE))</f>
        <v/>
      </c>
      <c r="K42" s="88" t="str">
        <f t="shared" ca="1" si="2"/>
        <v/>
      </c>
      <c r="L42" s="89"/>
      <c r="M42" s="78"/>
      <c r="N42" s="79">
        <v>1</v>
      </c>
      <c r="O42" s="79" t="str">
        <f t="shared" si="3"/>
        <v>PPC!A4</v>
      </c>
      <c r="P42" s="80" t="str">
        <f t="shared" ca="1" si="4"/>
        <v/>
      </c>
      <c r="Q42" s="80" t="str">
        <f t="shared" ca="1" si="4"/>
        <v/>
      </c>
      <c r="R42" s="80" t="str">
        <f t="shared" ca="1" si="4"/>
        <v/>
      </c>
      <c r="S42" s="80" t="str">
        <f t="shared" ca="1" si="4"/>
        <v/>
      </c>
      <c r="T42" s="80" t="str">
        <f t="shared" ca="1" si="4"/>
        <v/>
      </c>
      <c r="U42" s="81" t="str">
        <f t="shared" ca="1" si="5"/>
        <v/>
      </c>
      <c r="V42" s="80" t="str">
        <f t="shared" ca="1" si="5"/>
        <v/>
      </c>
      <c r="W42" s="80" t="str">
        <f t="shared" ca="1" si="5"/>
        <v/>
      </c>
      <c r="X42" s="80" t="str">
        <f t="shared" ca="1" si="5"/>
        <v/>
      </c>
      <c r="Y42" s="80" t="str">
        <f t="shared" ca="1" si="5"/>
        <v/>
      </c>
      <c r="Z42" s="82"/>
      <c r="AA42" s="83"/>
      <c r="AB42" s="83"/>
      <c r="AC42" s="83"/>
      <c r="AD42" s="83"/>
      <c r="AE42" s="83"/>
      <c r="AF42" s="83"/>
      <c r="AG42" s="83"/>
      <c r="AH42" s="83"/>
      <c r="AI42" s="83"/>
      <c r="AJ42" s="83"/>
      <c r="AK42" s="83"/>
    </row>
    <row r="43" spans="2:316 16377:16377" s="70" customFormat="1" ht="48.25" customHeight="1" x14ac:dyDescent="0.2">
      <c r="B43" s="84" t="str" cm="1">
        <f t="array" aca="1" ref="B43" ca="1">IF(INDIRECT(O43)="","",INDIRECT(O43))</f>
        <v>Atividade_de_Ensino</v>
      </c>
      <c r="C43" s="85"/>
      <c r="D43" s="86"/>
      <c r="E43" s="74"/>
      <c r="F43" s="87"/>
      <c r="G43" s="87"/>
      <c r="H43" s="88" t="str">
        <f ca="1">IF(ISERROR(VLOOKUP(B43,[1]PPC!$A$5:$E$32,2,FALSE)),"",VLOOKUP(B43,[1]PPC!$A$5:$E$32,2,FALSE))</f>
        <v/>
      </c>
      <c r="I43" s="88" t="str">
        <f ca="1">IF(ISERROR(VLOOKUP(B43,[1]PPC!$A$5:$E$32,3,FALSE)),"",VLOOKUP(B43,[1]PPC!$A$5:$E$32,3,FALSE))</f>
        <v/>
      </c>
      <c r="J43" s="88" t="str">
        <f ca="1">IF(ISERROR(VLOOKUP(B43,[1]PPC!$A$5:$E$32,4,FALSE)),"",VLOOKUP(B43,[1]PPC!$A$5:$E$32,5,FALSE))</f>
        <v/>
      </c>
      <c r="K43" s="88" t="str">
        <f t="shared" ca="1" si="2"/>
        <v/>
      </c>
      <c r="L43" s="89"/>
      <c r="M43" s="78"/>
      <c r="N43" s="79">
        <v>1</v>
      </c>
      <c r="O43" s="79" t="str">
        <f t="shared" si="3"/>
        <v>PPC!A4</v>
      </c>
      <c r="P43" s="80" t="str">
        <f t="shared" ca="1" si="4"/>
        <v/>
      </c>
      <c r="Q43" s="80" t="str">
        <f t="shared" ca="1" si="4"/>
        <v/>
      </c>
      <c r="R43" s="80" t="str">
        <f t="shared" ca="1" si="4"/>
        <v/>
      </c>
      <c r="S43" s="80" t="str">
        <f t="shared" ca="1" si="4"/>
        <v/>
      </c>
      <c r="T43" s="80" t="str">
        <f t="shared" ca="1" si="4"/>
        <v/>
      </c>
      <c r="U43" s="81" t="str">
        <f t="shared" ca="1" si="5"/>
        <v/>
      </c>
      <c r="V43" s="80" t="str">
        <f t="shared" ca="1" si="5"/>
        <v/>
      </c>
      <c r="W43" s="80" t="str">
        <f t="shared" ca="1" si="5"/>
        <v/>
      </c>
      <c r="X43" s="80" t="str">
        <f t="shared" ca="1" si="5"/>
        <v/>
      </c>
      <c r="Y43" s="80" t="str">
        <f t="shared" ca="1" si="5"/>
        <v/>
      </c>
      <c r="Z43" s="82"/>
      <c r="AA43" s="83"/>
      <c r="AB43" s="83"/>
      <c r="AC43" s="83"/>
      <c r="AD43" s="83"/>
      <c r="AE43" s="83"/>
      <c r="AF43" s="83"/>
      <c r="AG43" s="83"/>
      <c r="AH43" s="83"/>
      <c r="AI43" s="83"/>
      <c r="AJ43" s="83"/>
      <c r="AK43" s="83"/>
      <c r="LD43" s="70">
        <v>10</v>
      </c>
    </row>
    <row r="44" spans="2:316 16377:16377" ht="48.25" customHeight="1" thickBot="1" x14ac:dyDescent="0.25">
      <c r="B44" s="90" t="str" cm="1">
        <f t="array" aca="1" ref="B44" ca="1">IF(INDIRECT(O44)="","",INDIRECT(O44))</f>
        <v>Atividade_de_Ensino</v>
      </c>
      <c r="C44" s="91"/>
      <c r="D44" s="92"/>
      <c r="E44" s="93"/>
      <c r="F44" s="94"/>
      <c r="G44" s="94"/>
      <c r="H44" s="95" t="str">
        <f ca="1">IF(ISERROR(VLOOKUP(B44,[1]PPC!$A$5:$E$32,2,FALSE)),"",VLOOKUP(B44,[1]PPC!$A$5:$E$32,2,FALSE))</f>
        <v/>
      </c>
      <c r="I44" s="95" t="str">
        <f ca="1">IF(ISERROR(VLOOKUP(B44,[1]PPC!$A$5:$E$32,3,FALSE)),"",VLOOKUP(B44,[1]PPC!$A$5:$E$32,3,FALSE))</f>
        <v/>
      </c>
      <c r="J44" s="95" t="str">
        <f ca="1">IF(ISERROR(VLOOKUP(B44,[1]PPC!$A$5:$E$32,4,FALSE)),"",VLOOKUP(B44,[1]PPC!$A$5:$E$32,5,FALSE))</f>
        <v/>
      </c>
      <c r="K44" s="95" t="str">
        <f t="shared" ca="1" si="2"/>
        <v/>
      </c>
      <c r="L44" s="96"/>
      <c r="M44" s="78"/>
      <c r="N44" s="79">
        <v>1</v>
      </c>
      <c r="O44" s="79" t="str">
        <f t="shared" si="3"/>
        <v>PPC!A4</v>
      </c>
      <c r="P44" s="80" t="str">
        <f t="shared" ca="1" si="4"/>
        <v/>
      </c>
      <c r="Q44" s="80" t="str">
        <f t="shared" ca="1" si="4"/>
        <v/>
      </c>
      <c r="R44" s="80" t="str">
        <f t="shared" ca="1" si="4"/>
        <v/>
      </c>
      <c r="S44" s="80" t="str">
        <f t="shared" ca="1" si="4"/>
        <v/>
      </c>
      <c r="T44" s="80" t="str">
        <f t="shared" ca="1" si="4"/>
        <v/>
      </c>
      <c r="U44" s="81" t="str">
        <f t="shared" ca="1" si="5"/>
        <v/>
      </c>
      <c r="V44" s="80" t="str">
        <f t="shared" ca="1" si="5"/>
        <v/>
      </c>
      <c r="W44" s="80" t="str">
        <f t="shared" ca="1" si="5"/>
        <v/>
      </c>
      <c r="X44" s="80" t="str">
        <f t="shared" ca="1" si="5"/>
        <v/>
      </c>
      <c r="Y44" s="80" t="str">
        <f t="shared" ca="1" si="5"/>
        <v/>
      </c>
      <c r="Z44" s="82"/>
      <c r="LD44" s="10">
        <v>3</v>
      </c>
      <c r="XEW44" s="10"/>
    </row>
    <row r="45" spans="2:316 16377:16377" ht="11" customHeight="1" thickTop="1" thickBot="1" x14ac:dyDescent="0.2">
      <c r="O45" s="17"/>
      <c r="P45" s="17"/>
      <c r="Q45" s="17"/>
      <c r="R45" s="17"/>
      <c r="S45" s="17"/>
      <c r="T45" s="17"/>
      <c r="U45" s="17"/>
      <c r="V45" s="17"/>
      <c r="W45" s="17"/>
      <c r="X45" s="17"/>
      <c r="Y45" s="18"/>
    </row>
    <row r="46" spans="2:316 16377:16377" s="97" customFormat="1" ht="60" customHeight="1" thickTop="1" thickBot="1" x14ac:dyDescent="0.2">
      <c r="B46" s="233" t="s">
        <v>150</v>
      </c>
      <c r="C46" s="234"/>
      <c r="D46" s="235" t="s">
        <v>151</v>
      </c>
      <c r="E46" s="236"/>
      <c r="F46" s="236"/>
      <c r="G46" s="236"/>
      <c r="H46" s="235" t="s">
        <v>152</v>
      </c>
      <c r="I46" s="237"/>
      <c r="J46" s="235" t="s">
        <v>153</v>
      </c>
      <c r="K46" s="236"/>
      <c r="L46" s="238"/>
      <c r="N46" s="98"/>
      <c r="O46" s="99"/>
      <c r="P46" s="99"/>
      <c r="Q46" s="99"/>
      <c r="R46" s="99"/>
      <c r="S46" s="99"/>
      <c r="T46" s="99"/>
      <c r="U46" s="99"/>
      <c r="V46" s="99"/>
      <c r="W46" s="99"/>
      <c r="X46" s="99"/>
      <c r="Y46" s="100"/>
      <c r="Z46" s="101"/>
      <c r="AA46" s="101"/>
      <c r="AB46" s="101"/>
      <c r="AC46" s="101"/>
      <c r="AD46" s="101"/>
      <c r="AE46" s="101"/>
      <c r="AF46" s="101"/>
      <c r="AG46" s="101"/>
      <c r="AH46" s="101"/>
      <c r="AI46" s="101"/>
      <c r="AJ46" s="101"/>
      <c r="AK46" s="101"/>
      <c r="XEW46" s="101"/>
    </row>
    <row r="47" spans="2:316 16377:16377" ht="5" customHeight="1" thickTop="1" x14ac:dyDescent="0.15">
      <c r="O47" s="17"/>
      <c r="P47" s="17"/>
      <c r="Q47" s="17"/>
      <c r="R47" s="17"/>
      <c r="S47" s="17"/>
      <c r="T47" s="17"/>
      <c r="U47" s="17"/>
      <c r="V47" s="17"/>
      <c r="W47" s="17"/>
      <c r="X47" s="17"/>
      <c r="Y47" s="18"/>
    </row>
    <row r="48" spans="2:316 16377:16377" ht="13" hidden="1" x14ac:dyDescent="0.15">
      <c r="O48" s="17"/>
      <c r="P48" s="17"/>
      <c r="Q48" s="17"/>
      <c r="R48" s="17"/>
      <c r="S48" s="17"/>
      <c r="T48" s="17"/>
      <c r="U48" s="17"/>
      <c r="V48" s="17"/>
      <c r="W48" s="17"/>
      <c r="X48" s="17"/>
      <c r="Y48" s="18"/>
    </row>
    <row r="49" spans="15:25" ht="13" hidden="1" x14ac:dyDescent="0.15">
      <c r="O49" s="17"/>
      <c r="P49" s="17"/>
      <c r="Q49" s="17"/>
      <c r="R49" s="17"/>
      <c r="S49" s="17"/>
      <c r="T49" s="17"/>
      <c r="U49" s="17"/>
      <c r="V49" s="17"/>
      <c r="W49" s="17"/>
      <c r="X49" s="17"/>
      <c r="Y49" s="18"/>
    </row>
    <row r="50" spans="15:25" ht="13" hidden="1" x14ac:dyDescent="0.15">
      <c r="O50" s="17"/>
      <c r="P50" s="17"/>
      <c r="Q50" s="17"/>
      <c r="R50" s="17"/>
      <c r="S50" s="17"/>
      <c r="T50" s="17"/>
      <c r="U50" s="17"/>
      <c r="V50" s="17"/>
      <c r="W50" s="17"/>
      <c r="X50" s="17"/>
      <c r="Y50" s="18"/>
    </row>
    <row r="51" spans="15:25" ht="13" hidden="1" x14ac:dyDescent="0.15">
      <c r="O51" s="17"/>
      <c r="P51" s="17"/>
      <c r="Q51" s="17"/>
      <c r="R51" s="17"/>
      <c r="S51" s="17"/>
      <c r="T51" s="17"/>
      <c r="U51" s="17"/>
      <c r="V51" s="17"/>
      <c r="W51" s="17"/>
      <c r="X51" s="17"/>
      <c r="Y51" s="18"/>
    </row>
    <row r="52" spans="15:25" ht="13" hidden="1" x14ac:dyDescent="0.15">
      <c r="O52" s="17"/>
      <c r="P52" s="17"/>
      <c r="Q52" s="17"/>
      <c r="R52" s="17"/>
      <c r="S52" s="17"/>
      <c r="T52" s="17"/>
      <c r="U52" s="17"/>
      <c r="V52" s="17"/>
      <c r="W52" s="17"/>
      <c r="X52" s="17"/>
      <c r="Y52" s="18"/>
    </row>
    <row r="53" spans="15:25" ht="13" hidden="1" x14ac:dyDescent="0.15">
      <c r="O53" s="17"/>
      <c r="P53" s="17"/>
      <c r="Q53" s="17"/>
      <c r="R53" s="17"/>
      <c r="S53" s="17"/>
      <c r="T53" s="17"/>
      <c r="U53" s="17"/>
      <c r="V53" s="17"/>
      <c r="W53" s="17"/>
      <c r="X53" s="17"/>
      <c r="Y53" s="18"/>
    </row>
    <row r="54" spans="15:25" ht="13" hidden="1" x14ac:dyDescent="0.15">
      <c r="O54" s="17"/>
      <c r="P54" s="17"/>
      <c r="Q54" s="17"/>
      <c r="R54" s="17"/>
      <c r="S54" s="17"/>
      <c r="T54" s="17"/>
      <c r="U54" s="17"/>
      <c r="V54" s="17"/>
      <c r="W54" s="17"/>
      <c r="X54" s="17"/>
      <c r="Y54" s="18"/>
    </row>
    <row r="55" spans="15:25" ht="13" hidden="1" x14ac:dyDescent="0.15">
      <c r="O55" s="17"/>
      <c r="P55" s="17"/>
      <c r="Q55" s="17"/>
      <c r="R55" s="17"/>
      <c r="S55" s="17"/>
      <c r="T55" s="17"/>
      <c r="U55" s="17"/>
      <c r="V55" s="17"/>
      <c r="W55" s="17"/>
      <c r="X55" s="17"/>
      <c r="Y55" s="18"/>
    </row>
    <row r="56" spans="15:25" ht="13" hidden="1" x14ac:dyDescent="0.15">
      <c r="O56" s="17"/>
      <c r="P56" s="17"/>
      <c r="Q56" s="17"/>
      <c r="R56" s="17"/>
      <c r="S56" s="17"/>
      <c r="T56" s="17"/>
      <c r="U56" s="17"/>
      <c r="V56" s="17"/>
      <c r="W56" s="17"/>
      <c r="X56" s="17"/>
      <c r="Y56" s="18"/>
    </row>
    <row r="57" spans="15:25" ht="13" hidden="1" x14ac:dyDescent="0.15">
      <c r="O57" s="17"/>
      <c r="P57" s="17"/>
      <c r="Q57" s="17"/>
      <c r="R57" s="17"/>
      <c r="S57" s="17"/>
      <c r="T57" s="17"/>
      <c r="U57" s="17"/>
      <c r="V57" s="17"/>
      <c r="W57" s="17"/>
      <c r="X57" s="17"/>
      <c r="Y57" s="18"/>
    </row>
    <row r="58" spans="15:25" ht="13" hidden="1" x14ac:dyDescent="0.15">
      <c r="O58" s="17"/>
      <c r="P58" s="17"/>
      <c r="Q58" s="17"/>
      <c r="R58" s="17"/>
      <c r="S58" s="17"/>
      <c r="T58" s="17"/>
      <c r="U58" s="17"/>
      <c r="V58" s="17"/>
      <c r="W58" s="17"/>
      <c r="X58" s="17"/>
      <c r="Y58" s="18"/>
    </row>
    <row r="59" spans="15:25" ht="13" hidden="1" x14ac:dyDescent="0.15">
      <c r="O59" s="17"/>
      <c r="P59" s="17"/>
      <c r="Q59" s="17"/>
      <c r="R59" s="17"/>
      <c r="S59" s="17"/>
      <c r="T59" s="17"/>
      <c r="U59" s="17"/>
      <c r="V59" s="17"/>
      <c r="W59" s="17"/>
      <c r="X59" s="17"/>
      <c r="Y59" s="18"/>
    </row>
    <row r="60" spans="15:25" ht="13" hidden="1" x14ac:dyDescent="0.15">
      <c r="O60" s="17"/>
      <c r="P60" s="17"/>
      <c r="Q60" s="17"/>
      <c r="R60" s="17"/>
      <c r="S60" s="17"/>
      <c r="T60" s="17"/>
      <c r="U60" s="17"/>
      <c r="V60" s="17"/>
      <c r="W60" s="17"/>
      <c r="X60" s="17"/>
      <c r="Y60" s="18"/>
    </row>
    <row r="61" spans="15:25" ht="13" hidden="1" x14ac:dyDescent="0.15">
      <c r="O61" s="17"/>
      <c r="P61" s="17"/>
      <c r="Q61" s="17"/>
      <c r="R61" s="17"/>
      <c r="S61" s="17"/>
      <c r="T61" s="17"/>
      <c r="U61" s="17"/>
      <c r="V61" s="17"/>
      <c r="W61" s="17"/>
      <c r="X61" s="17"/>
      <c r="Y61" s="18"/>
    </row>
    <row r="62" spans="15:25" ht="13" hidden="1" x14ac:dyDescent="0.15">
      <c r="O62" s="17"/>
      <c r="P62" s="17"/>
      <c r="Q62" s="17"/>
      <c r="R62" s="17"/>
      <c r="S62" s="17"/>
      <c r="T62" s="17"/>
      <c r="U62" s="17"/>
      <c r="V62" s="17"/>
      <c r="W62" s="17"/>
      <c r="X62" s="17"/>
      <c r="Y62" s="18"/>
    </row>
    <row r="63" spans="15:25" ht="13" hidden="1" x14ac:dyDescent="0.15">
      <c r="O63" s="17"/>
      <c r="P63" s="17"/>
      <c r="Q63" s="17"/>
      <c r="R63" s="17"/>
      <c r="S63" s="17"/>
      <c r="T63" s="17"/>
      <c r="U63" s="17"/>
      <c r="V63" s="17"/>
      <c r="W63" s="17"/>
      <c r="X63" s="17"/>
      <c r="Y63" s="18"/>
    </row>
    <row r="64" spans="15:25" ht="13" hidden="1" x14ac:dyDescent="0.15">
      <c r="O64" s="17"/>
      <c r="P64" s="17"/>
      <c r="Q64" s="17"/>
      <c r="R64" s="17"/>
      <c r="S64" s="17"/>
      <c r="T64" s="17"/>
      <c r="U64" s="17"/>
      <c r="V64" s="17"/>
      <c r="W64" s="17"/>
      <c r="X64" s="17"/>
      <c r="Y64" s="18"/>
    </row>
    <row r="65" spans="15:25" ht="13" hidden="1" x14ac:dyDescent="0.15">
      <c r="O65" s="17"/>
      <c r="P65" s="17"/>
      <c r="Q65" s="17"/>
      <c r="R65" s="17"/>
      <c r="S65" s="17"/>
      <c r="T65" s="17"/>
      <c r="U65" s="17"/>
      <c r="V65" s="17"/>
      <c r="W65" s="17"/>
      <c r="X65" s="17"/>
      <c r="Y65" s="18"/>
    </row>
    <row r="66" spans="15:25" ht="13" hidden="1" x14ac:dyDescent="0.15">
      <c r="O66" s="17"/>
      <c r="P66" s="17"/>
      <c r="Q66" s="17"/>
      <c r="R66" s="17"/>
      <c r="S66" s="17"/>
      <c r="T66" s="17"/>
      <c r="U66" s="17"/>
      <c r="V66" s="17"/>
      <c r="W66" s="17"/>
      <c r="X66" s="17"/>
      <c r="Y66" s="18"/>
    </row>
  </sheetData>
  <mergeCells count="23">
    <mergeCell ref="P12:T12"/>
    <mergeCell ref="U12:Y12"/>
    <mergeCell ref="B14:C14"/>
    <mergeCell ref="B46:C46"/>
    <mergeCell ref="D46:G46"/>
    <mergeCell ref="H46:I46"/>
    <mergeCell ref="J46:L46"/>
    <mergeCell ref="C9:D9"/>
    <mergeCell ref="J9:J10"/>
    <mergeCell ref="K9:K10"/>
    <mergeCell ref="L9:L10"/>
    <mergeCell ref="C11:D11"/>
    <mergeCell ref="J11:K12"/>
    <mergeCell ref="L11:L12"/>
    <mergeCell ref="E12:G12"/>
    <mergeCell ref="B2:L2"/>
    <mergeCell ref="E4:I5"/>
    <mergeCell ref="J4:L5"/>
    <mergeCell ref="C5:D5"/>
    <mergeCell ref="C7:D7"/>
    <mergeCell ref="J7:J8"/>
    <mergeCell ref="K7:K8"/>
    <mergeCell ref="L7:L8"/>
  </mergeCells>
  <conditionalFormatting sqref="L11:N11 L7:N7 L9:N9">
    <cfRule type="expression" dxfId="0" priority="1">
      <formula>L7="Insuficiente"</formula>
    </cfRule>
  </conditionalFormatting>
  <dataValidations disablePrompts="1" count="4">
    <dataValidation allowBlank="1" showInputMessage="1" showErrorMessage="1" promptTitle="Data fim" prompt="Preencher com data fim da atividade." sqref="G15 G18:G44" xr:uid="{00000000-0002-0000-0300-000000000000}"/>
    <dataValidation allowBlank="1" showInputMessage="1" showErrorMessage="1" promptTitle="Data início" prompt="Preencher com data início da atividade." sqref="G16:G17 F15:F44" xr:uid="{00000000-0002-0000-0300-000001000000}"/>
    <dataValidation allowBlank="1" showInputMessage="1" showErrorMessage="1" promptTitle="Carga horária" prompt="Preencher de acordo com carga horária constante no certificado." sqref="E15:E44" xr:uid="{00000000-0002-0000-0300-000002000000}"/>
    <dataValidation type="list" allowBlank="1" showInputMessage="1" showErrorMessage="1" sqref="C15:C44" xr:uid="{00000000-0002-0000-0300-000003000000}">
      <formula1>Atividades</formula1>
    </dataValidation>
  </dataValidations>
  <pageMargins left="0.511811024" right="0.511811024" top="0.78740157499999996" bottom="0.78740157499999996" header="0.31496062000000002" footer="0.31496062000000002"/>
  <drawing r:id="rId1"/>
  <legacyDrawing r:id="rId2"/>
  <mc:AlternateContent xmlns:mc="http://schemas.openxmlformats.org/markup-compatibility/2006">
    <mc:Choice Requires="x14">
      <controls>
        <mc:AlternateContent xmlns:mc="http://schemas.openxmlformats.org/markup-compatibility/2006">
          <mc:Choice Requires="x14">
            <control shapeId="8193" r:id="rId3" name="Spinner 1">
              <controlPr locked="0" defaultSize="0" print="0" autoPict="0">
                <anchor moveWithCells="1" sizeWithCells="1">
                  <from>
                    <xdr:col>2</xdr:col>
                    <xdr:colOff>25400</xdr:colOff>
                    <xdr:row>21</xdr:row>
                    <xdr:rowOff>25400</xdr:rowOff>
                  </from>
                  <to>
                    <xdr:col>3</xdr:col>
                    <xdr:colOff>0</xdr:colOff>
                    <xdr:row>22</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outlinePr summaryBelow="0" summaryRight="0"/>
  </sheetPr>
  <dimension ref="A1:AA1000"/>
  <sheetViews>
    <sheetView workbookViewId="0">
      <selection activeCell="A2" sqref="A2"/>
    </sheetView>
  </sheetViews>
  <sheetFormatPr baseColWidth="10" defaultColWidth="14.5" defaultRowHeight="15.75" customHeight="1" x14ac:dyDescent="0.15"/>
  <cols>
    <col min="1" max="1" width="7.33203125" customWidth="1"/>
    <col min="2" max="3" width="49.1640625" customWidth="1"/>
    <col min="4" max="4" width="17.33203125" customWidth="1"/>
    <col min="5" max="5" width="29.1640625" customWidth="1"/>
    <col min="6" max="6" width="68.6640625" customWidth="1"/>
  </cols>
  <sheetData>
    <row r="1" spans="1:27" ht="15.75" customHeight="1" x14ac:dyDescent="0.15">
      <c r="A1" s="1" t="s">
        <v>0</v>
      </c>
      <c r="B1" s="1" t="s">
        <v>2</v>
      </c>
      <c r="C1" s="1" t="s">
        <v>1</v>
      </c>
      <c r="D1" s="1" t="s">
        <v>10</v>
      </c>
      <c r="E1" s="1" t="s">
        <v>11</v>
      </c>
      <c r="F1" s="1" t="s">
        <v>12</v>
      </c>
      <c r="G1" s="2"/>
      <c r="H1" s="2"/>
      <c r="I1" s="2"/>
      <c r="J1" s="2"/>
      <c r="K1" s="2"/>
      <c r="L1" s="2"/>
      <c r="M1" s="2"/>
      <c r="N1" s="2"/>
      <c r="O1" s="2"/>
      <c r="P1" s="2"/>
      <c r="Q1" s="2"/>
      <c r="R1" s="2"/>
      <c r="S1" s="2"/>
      <c r="T1" s="2"/>
      <c r="U1" s="2"/>
      <c r="V1" s="2"/>
      <c r="W1" s="2"/>
      <c r="X1" s="2"/>
      <c r="Y1" s="2"/>
      <c r="Z1" s="2"/>
      <c r="AA1" s="2"/>
    </row>
    <row r="2" spans="1:27" ht="15.75" customHeight="1" x14ac:dyDescent="0.15">
      <c r="A2" s="9" t="s">
        <v>85</v>
      </c>
      <c r="B2" s="4" t="s">
        <v>80</v>
      </c>
      <c r="C2" s="1" t="s">
        <v>13</v>
      </c>
      <c r="D2" s="1" t="s">
        <v>14</v>
      </c>
      <c r="E2" s="1" t="s">
        <v>15</v>
      </c>
      <c r="F2" s="1" t="s">
        <v>16</v>
      </c>
      <c r="G2" s="2"/>
      <c r="H2" s="2"/>
      <c r="I2" s="2"/>
      <c r="J2" s="2"/>
      <c r="K2" s="2"/>
      <c r="L2" s="2"/>
      <c r="M2" s="2"/>
      <c r="N2" s="2"/>
      <c r="O2" s="2"/>
      <c r="P2" s="2"/>
      <c r="Q2" s="2"/>
      <c r="R2" s="2"/>
      <c r="S2" s="2"/>
      <c r="T2" s="2"/>
      <c r="U2" s="2"/>
      <c r="V2" s="2"/>
      <c r="W2" s="2"/>
      <c r="X2" s="2"/>
      <c r="Y2" s="2"/>
      <c r="Z2" s="2"/>
      <c r="AA2" s="2"/>
    </row>
    <row r="3" spans="1:27" ht="15.75" customHeight="1" x14ac:dyDescent="0.15">
      <c r="A3" s="9" t="s">
        <v>86</v>
      </c>
      <c r="B3" s="4" t="s">
        <v>80</v>
      </c>
      <c r="C3" s="5" t="s">
        <v>17</v>
      </c>
      <c r="D3" s="5" t="s">
        <v>18</v>
      </c>
      <c r="E3" s="5" t="s">
        <v>15</v>
      </c>
      <c r="F3" s="1" t="s">
        <v>16</v>
      </c>
      <c r="G3" s="2"/>
      <c r="H3" s="2"/>
      <c r="I3" s="2"/>
      <c r="J3" s="2"/>
      <c r="K3" s="2"/>
      <c r="L3" s="2"/>
      <c r="M3" s="2"/>
      <c r="N3" s="2"/>
      <c r="O3" s="2"/>
      <c r="P3" s="2"/>
      <c r="Q3" s="2"/>
      <c r="R3" s="2"/>
      <c r="S3" s="2"/>
      <c r="T3" s="2"/>
      <c r="U3" s="2"/>
      <c r="V3" s="2"/>
      <c r="W3" s="2"/>
      <c r="X3" s="2"/>
      <c r="Y3" s="2"/>
      <c r="Z3" s="2"/>
      <c r="AA3" s="2"/>
    </row>
    <row r="4" spans="1:27" ht="15.75" customHeight="1" x14ac:dyDescent="0.15">
      <c r="A4" s="9" t="s">
        <v>87</v>
      </c>
      <c r="B4" s="4" t="s">
        <v>80</v>
      </c>
      <c r="C4" s="5" t="s">
        <v>19</v>
      </c>
      <c r="D4" s="5" t="s">
        <v>18</v>
      </c>
      <c r="E4" s="5" t="s">
        <v>20</v>
      </c>
      <c r="F4" s="1" t="s">
        <v>16</v>
      </c>
      <c r="G4" s="2"/>
      <c r="H4" s="2"/>
      <c r="I4" s="2"/>
      <c r="J4" s="2"/>
      <c r="K4" s="2"/>
      <c r="L4" s="2"/>
      <c r="M4" s="2"/>
      <c r="N4" s="2"/>
      <c r="O4" s="2"/>
      <c r="P4" s="2"/>
      <c r="Q4" s="2"/>
      <c r="R4" s="2"/>
      <c r="S4" s="2"/>
      <c r="T4" s="2"/>
      <c r="U4" s="2"/>
      <c r="V4" s="2"/>
      <c r="W4" s="2"/>
      <c r="X4" s="2"/>
      <c r="Y4" s="2"/>
      <c r="Z4" s="2"/>
      <c r="AA4" s="2"/>
    </row>
    <row r="5" spans="1:27" ht="15.75" customHeight="1" x14ac:dyDescent="0.15">
      <c r="A5" s="9" t="s">
        <v>88</v>
      </c>
      <c r="B5" s="4" t="s">
        <v>80</v>
      </c>
      <c r="C5" s="5" t="s">
        <v>21</v>
      </c>
      <c r="D5" s="5" t="s">
        <v>18</v>
      </c>
      <c r="E5" s="5" t="s">
        <v>15</v>
      </c>
      <c r="F5" s="1" t="s">
        <v>16</v>
      </c>
      <c r="G5" s="2"/>
      <c r="H5" s="2"/>
      <c r="I5" s="2"/>
      <c r="J5" s="2"/>
      <c r="K5" s="2"/>
      <c r="L5" s="2"/>
      <c r="M5" s="2"/>
      <c r="N5" s="2"/>
      <c r="O5" s="2"/>
      <c r="P5" s="2"/>
      <c r="Q5" s="2"/>
      <c r="R5" s="2"/>
      <c r="S5" s="2"/>
      <c r="T5" s="2"/>
      <c r="U5" s="2"/>
      <c r="V5" s="2"/>
      <c r="W5" s="2"/>
      <c r="X5" s="2"/>
      <c r="Y5" s="2"/>
      <c r="Z5" s="2"/>
      <c r="AA5" s="2"/>
    </row>
    <row r="6" spans="1:27" ht="15.75" customHeight="1" x14ac:dyDescent="0.15">
      <c r="A6" s="9" t="s">
        <v>89</v>
      </c>
      <c r="B6" s="4" t="s">
        <v>80</v>
      </c>
      <c r="C6" s="5" t="s">
        <v>22</v>
      </c>
      <c r="D6" s="5" t="s">
        <v>18</v>
      </c>
      <c r="E6" s="5" t="s">
        <v>20</v>
      </c>
      <c r="F6" s="1" t="s">
        <v>16</v>
      </c>
      <c r="G6" s="2"/>
      <c r="H6" s="2"/>
      <c r="I6" s="2"/>
      <c r="J6" s="2"/>
      <c r="K6" s="2"/>
      <c r="L6" s="2"/>
      <c r="M6" s="2"/>
      <c r="N6" s="2"/>
      <c r="O6" s="2"/>
      <c r="P6" s="2"/>
      <c r="Q6" s="2"/>
      <c r="R6" s="2"/>
      <c r="S6" s="2"/>
      <c r="T6" s="2"/>
      <c r="U6" s="2"/>
      <c r="V6" s="2"/>
      <c r="W6" s="2"/>
      <c r="X6" s="2"/>
      <c r="Y6" s="2"/>
      <c r="Z6" s="2"/>
      <c r="AA6" s="2"/>
    </row>
    <row r="7" spans="1:27" ht="15.75" customHeight="1" x14ac:dyDescent="0.15">
      <c r="A7" s="9" t="s">
        <v>90</v>
      </c>
      <c r="B7" s="4" t="s">
        <v>80</v>
      </c>
      <c r="C7" s="5" t="s">
        <v>23</v>
      </c>
      <c r="D7" s="5" t="s">
        <v>18</v>
      </c>
      <c r="E7" s="5" t="s">
        <v>15</v>
      </c>
      <c r="F7" s="1" t="s">
        <v>16</v>
      </c>
      <c r="G7" s="2"/>
      <c r="H7" s="2"/>
      <c r="I7" s="2"/>
      <c r="J7" s="2"/>
      <c r="K7" s="2"/>
      <c r="L7" s="2"/>
      <c r="M7" s="2"/>
      <c r="N7" s="2"/>
      <c r="O7" s="2"/>
      <c r="P7" s="2"/>
      <c r="Q7" s="2"/>
      <c r="R7" s="2"/>
      <c r="S7" s="2"/>
      <c r="T7" s="2"/>
      <c r="U7" s="2"/>
      <c r="V7" s="2"/>
      <c r="W7" s="2"/>
      <c r="X7" s="2"/>
      <c r="Y7" s="2"/>
      <c r="Z7" s="2"/>
      <c r="AA7" s="2"/>
    </row>
    <row r="8" spans="1:27" ht="15.75" customHeight="1" x14ac:dyDescent="0.15">
      <c r="A8" s="9" t="s">
        <v>91</v>
      </c>
      <c r="B8" s="4" t="s">
        <v>80</v>
      </c>
      <c r="C8" s="5" t="s">
        <v>24</v>
      </c>
      <c r="D8" s="5" t="s">
        <v>18</v>
      </c>
      <c r="E8" s="5" t="s">
        <v>25</v>
      </c>
      <c r="F8" s="1" t="s">
        <v>26</v>
      </c>
      <c r="G8" s="2"/>
      <c r="H8" s="2"/>
      <c r="I8" s="2"/>
      <c r="J8" s="2"/>
      <c r="K8" s="2"/>
      <c r="L8" s="2"/>
      <c r="M8" s="2"/>
      <c r="N8" s="2"/>
      <c r="O8" s="2"/>
      <c r="P8" s="2"/>
      <c r="Q8" s="2"/>
      <c r="R8" s="2"/>
      <c r="S8" s="2"/>
      <c r="T8" s="2"/>
      <c r="U8" s="2"/>
      <c r="V8" s="2"/>
      <c r="W8" s="2"/>
      <c r="X8" s="2"/>
      <c r="Y8" s="2"/>
      <c r="Z8" s="2"/>
      <c r="AA8" s="2"/>
    </row>
    <row r="9" spans="1:27" ht="15.75" customHeight="1" x14ac:dyDescent="0.15">
      <c r="A9" s="9" t="s">
        <v>92</v>
      </c>
      <c r="B9" s="4" t="s">
        <v>80</v>
      </c>
      <c r="C9" s="1" t="s">
        <v>27</v>
      </c>
      <c r="D9" s="5" t="s">
        <v>28</v>
      </c>
      <c r="E9" s="5" t="s">
        <v>29</v>
      </c>
      <c r="F9" s="1" t="s">
        <v>16</v>
      </c>
      <c r="G9" s="2"/>
      <c r="H9" s="2"/>
      <c r="I9" s="2"/>
      <c r="J9" s="2"/>
      <c r="K9" s="2"/>
      <c r="L9" s="2"/>
      <c r="M9" s="2"/>
      <c r="N9" s="2"/>
      <c r="O9" s="2"/>
      <c r="P9" s="2"/>
      <c r="Q9" s="2"/>
      <c r="R9" s="2"/>
      <c r="S9" s="2"/>
      <c r="T9" s="2"/>
      <c r="U9" s="2"/>
      <c r="V9" s="2"/>
      <c r="W9" s="2"/>
      <c r="X9" s="2"/>
      <c r="Y9" s="2"/>
      <c r="Z9" s="2"/>
      <c r="AA9" s="2"/>
    </row>
    <row r="10" spans="1:27" ht="15.75" customHeight="1" x14ac:dyDescent="0.15">
      <c r="F10" s="1"/>
      <c r="G10" s="2"/>
      <c r="H10" s="2"/>
      <c r="I10" s="2"/>
      <c r="J10" s="2"/>
      <c r="K10" s="2"/>
      <c r="L10" s="2"/>
      <c r="M10" s="2"/>
      <c r="N10" s="2"/>
      <c r="O10" s="2"/>
      <c r="P10" s="2"/>
      <c r="Q10" s="2"/>
      <c r="R10" s="2"/>
      <c r="S10" s="2"/>
      <c r="T10" s="2"/>
      <c r="U10" s="2"/>
      <c r="V10" s="2"/>
      <c r="W10" s="2"/>
      <c r="X10" s="2"/>
      <c r="Y10" s="2"/>
      <c r="Z10" s="2"/>
      <c r="AA10" s="2"/>
    </row>
    <row r="11" spans="1:27" ht="15.75" customHeight="1" x14ac:dyDescent="0.15">
      <c r="F11" s="1"/>
      <c r="G11" s="2"/>
      <c r="H11" s="2"/>
      <c r="I11" s="2"/>
      <c r="J11" s="2"/>
      <c r="K11" s="2"/>
      <c r="L11" s="2"/>
      <c r="M11" s="2"/>
      <c r="N11" s="2"/>
      <c r="O11" s="2"/>
      <c r="P11" s="2"/>
      <c r="Q11" s="2"/>
      <c r="R11" s="2"/>
      <c r="S11" s="2"/>
      <c r="T11" s="2"/>
      <c r="U11" s="2"/>
      <c r="V11" s="2"/>
      <c r="W11" s="2"/>
      <c r="X11" s="2"/>
      <c r="Y11" s="2"/>
      <c r="Z11" s="2"/>
      <c r="AA11" s="2"/>
    </row>
    <row r="12" spans="1:27" ht="15.75" customHeight="1" x14ac:dyDescent="0.15">
      <c r="F12" s="1"/>
      <c r="G12" s="2"/>
      <c r="H12" s="2"/>
      <c r="I12" s="2"/>
      <c r="J12" s="2"/>
      <c r="K12" s="2"/>
      <c r="L12" s="2"/>
      <c r="M12" s="2"/>
      <c r="N12" s="2"/>
      <c r="O12" s="2"/>
      <c r="P12" s="2"/>
      <c r="Q12" s="2"/>
      <c r="R12" s="2"/>
      <c r="S12" s="2"/>
      <c r="T12" s="2"/>
      <c r="U12" s="2"/>
      <c r="V12" s="2"/>
      <c r="W12" s="2"/>
      <c r="X12" s="2"/>
      <c r="Y12" s="2"/>
      <c r="Z12" s="2"/>
      <c r="AA12" s="2"/>
    </row>
    <row r="13" spans="1:27" ht="15.75" customHeight="1" x14ac:dyDescent="0.15">
      <c r="F13" s="5"/>
      <c r="G13" s="2"/>
      <c r="H13" s="2"/>
      <c r="I13" s="2"/>
      <c r="J13" s="2"/>
      <c r="K13" s="2"/>
      <c r="L13" s="2"/>
      <c r="M13" s="2"/>
      <c r="N13" s="2"/>
      <c r="O13" s="2"/>
      <c r="P13" s="2"/>
      <c r="Q13" s="2"/>
      <c r="R13" s="2"/>
      <c r="S13" s="2"/>
      <c r="T13" s="2"/>
      <c r="U13" s="2"/>
      <c r="V13" s="2"/>
      <c r="W13" s="2"/>
      <c r="X13" s="2"/>
      <c r="Y13" s="2"/>
      <c r="Z13" s="2"/>
      <c r="AA13" s="2"/>
    </row>
    <row r="14" spans="1:27" ht="15.75" customHeight="1" x14ac:dyDescent="0.15">
      <c r="F14" s="5"/>
      <c r="G14" s="2"/>
      <c r="H14" s="2"/>
      <c r="I14" s="2"/>
      <c r="J14" s="2"/>
      <c r="K14" s="2"/>
      <c r="L14" s="2"/>
      <c r="M14" s="2"/>
      <c r="N14" s="2"/>
      <c r="O14" s="2"/>
      <c r="P14" s="2"/>
      <c r="Q14" s="2"/>
      <c r="R14" s="2"/>
      <c r="S14" s="2"/>
      <c r="T14" s="2"/>
      <c r="U14" s="2"/>
      <c r="V14" s="2"/>
      <c r="W14" s="2"/>
      <c r="X14" s="2"/>
      <c r="Y14" s="2"/>
      <c r="Z14" s="2"/>
      <c r="AA14" s="2"/>
    </row>
    <row r="15" spans="1:27" ht="15.75" customHeight="1" x14ac:dyDescent="0.15">
      <c r="F15" s="1"/>
      <c r="G15" s="2"/>
      <c r="H15" s="2"/>
      <c r="I15" s="2"/>
      <c r="J15" s="2"/>
      <c r="K15" s="2"/>
      <c r="L15" s="2"/>
      <c r="M15" s="2"/>
      <c r="N15" s="2"/>
      <c r="O15" s="2"/>
      <c r="P15" s="2"/>
      <c r="Q15" s="2"/>
      <c r="R15" s="2"/>
      <c r="S15" s="2"/>
      <c r="T15" s="2"/>
      <c r="U15" s="2"/>
      <c r="V15" s="2"/>
      <c r="W15" s="2"/>
      <c r="X15" s="2"/>
      <c r="Y15" s="2"/>
      <c r="Z15" s="2"/>
      <c r="AA15" s="2"/>
    </row>
    <row r="16" spans="1:27" ht="15.75" customHeight="1" x14ac:dyDescent="0.15">
      <c r="G16" s="2"/>
      <c r="H16" s="2"/>
      <c r="I16" s="2"/>
      <c r="J16" s="2"/>
      <c r="K16" s="2"/>
      <c r="L16" s="2"/>
      <c r="M16" s="2"/>
      <c r="N16" s="2"/>
      <c r="O16" s="2"/>
      <c r="P16" s="2"/>
      <c r="Q16" s="2"/>
      <c r="R16" s="2"/>
      <c r="S16" s="2"/>
      <c r="T16" s="2"/>
      <c r="U16" s="2"/>
      <c r="V16" s="2"/>
      <c r="W16" s="2"/>
      <c r="X16" s="2"/>
      <c r="Y16" s="2"/>
      <c r="Z16" s="2"/>
      <c r="AA16" s="2"/>
    </row>
    <row r="17" spans="7:27" ht="15.75" customHeight="1" x14ac:dyDescent="0.15">
      <c r="G17" s="2"/>
      <c r="H17" s="2"/>
      <c r="I17" s="2"/>
      <c r="J17" s="2"/>
      <c r="K17" s="2"/>
      <c r="L17" s="2"/>
      <c r="M17" s="2"/>
      <c r="N17" s="2"/>
      <c r="O17" s="2"/>
      <c r="P17" s="2"/>
      <c r="Q17" s="2"/>
      <c r="R17" s="2"/>
      <c r="S17" s="2"/>
      <c r="T17" s="2"/>
      <c r="U17" s="2"/>
      <c r="V17" s="2"/>
      <c r="W17" s="2"/>
      <c r="X17" s="2"/>
      <c r="Y17" s="2"/>
      <c r="Z17" s="2"/>
      <c r="AA17" s="2"/>
    </row>
    <row r="18" spans="7:27" ht="15.75" customHeight="1" x14ac:dyDescent="0.15">
      <c r="G18" s="2"/>
      <c r="H18" s="2"/>
      <c r="I18" s="2"/>
      <c r="J18" s="2"/>
      <c r="K18" s="2"/>
      <c r="L18" s="2"/>
      <c r="M18" s="2"/>
      <c r="N18" s="2"/>
      <c r="O18" s="2"/>
      <c r="P18" s="2"/>
      <c r="Q18" s="2"/>
      <c r="R18" s="2"/>
      <c r="S18" s="2"/>
      <c r="T18" s="2"/>
      <c r="U18" s="2"/>
      <c r="V18" s="2"/>
      <c r="W18" s="2"/>
      <c r="X18" s="2"/>
      <c r="Y18" s="2"/>
      <c r="Z18" s="2"/>
      <c r="AA18" s="2"/>
    </row>
    <row r="19" spans="7:27" ht="15.75" customHeight="1" x14ac:dyDescent="0.15">
      <c r="G19" s="2"/>
      <c r="H19" s="2"/>
      <c r="I19" s="2"/>
      <c r="J19" s="2"/>
      <c r="K19" s="2"/>
      <c r="L19" s="2"/>
      <c r="M19" s="2"/>
      <c r="N19" s="2"/>
      <c r="O19" s="2"/>
      <c r="P19" s="2"/>
      <c r="Q19" s="2"/>
      <c r="R19" s="2"/>
      <c r="S19" s="2"/>
      <c r="T19" s="2"/>
      <c r="U19" s="2"/>
      <c r="V19" s="2"/>
      <c r="W19" s="2"/>
      <c r="X19" s="2"/>
      <c r="Y19" s="2"/>
      <c r="Z19" s="2"/>
      <c r="AA19" s="2"/>
    </row>
    <row r="20" spans="7:27" ht="15.75" customHeight="1" x14ac:dyDescent="0.15">
      <c r="G20" s="2"/>
      <c r="H20" s="2"/>
      <c r="I20" s="2"/>
      <c r="J20" s="2"/>
      <c r="K20" s="2"/>
      <c r="L20" s="2"/>
      <c r="M20" s="2"/>
      <c r="N20" s="2"/>
      <c r="O20" s="2"/>
      <c r="P20" s="2"/>
      <c r="Q20" s="2"/>
      <c r="R20" s="2"/>
      <c r="S20" s="2"/>
      <c r="T20" s="2"/>
      <c r="U20" s="2"/>
      <c r="V20" s="2"/>
      <c r="W20" s="2"/>
      <c r="X20" s="2"/>
      <c r="Y20" s="2"/>
      <c r="Z20" s="2"/>
      <c r="AA20" s="2"/>
    </row>
    <row r="21" spans="7:27" ht="15.75" customHeight="1" x14ac:dyDescent="0.15">
      <c r="G21" s="2"/>
      <c r="H21" s="2"/>
      <c r="I21" s="2"/>
      <c r="J21" s="2"/>
      <c r="K21" s="2"/>
      <c r="L21" s="2"/>
      <c r="M21" s="2"/>
      <c r="N21" s="2"/>
      <c r="O21" s="2"/>
      <c r="P21" s="2"/>
      <c r="Q21" s="2"/>
      <c r="R21" s="2"/>
      <c r="S21" s="2"/>
      <c r="T21" s="2"/>
      <c r="U21" s="2"/>
      <c r="V21" s="2"/>
      <c r="W21" s="2"/>
      <c r="X21" s="2"/>
      <c r="Y21" s="2"/>
      <c r="Z21" s="2"/>
      <c r="AA21" s="2"/>
    </row>
    <row r="22" spans="7:27" ht="15.75" customHeight="1" x14ac:dyDescent="0.15">
      <c r="G22" s="2"/>
      <c r="H22" s="2"/>
      <c r="I22" s="2"/>
      <c r="J22" s="2"/>
      <c r="K22" s="2"/>
      <c r="L22" s="2"/>
      <c r="M22" s="2"/>
      <c r="N22" s="2"/>
      <c r="O22" s="2"/>
      <c r="P22" s="2"/>
      <c r="Q22" s="2"/>
      <c r="R22" s="2"/>
      <c r="S22" s="2"/>
      <c r="T22" s="2"/>
      <c r="U22" s="2"/>
      <c r="V22" s="2"/>
      <c r="W22" s="2"/>
      <c r="X22" s="2"/>
      <c r="Y22" s="2"/>
      <c r="Z22" s="2"/>
      <c r="AA22" s="2"/>
    </row>
    <row r="23" spans="7:27" ht="15.75" customHeight="1" x14ac:dyDescent="0.15">
      <c r="G23" s="2"/>
      <c r="H23" s="2"/>
      <c r="I23" s="2"/>
      <c r="J23" s="2"/>
      <c r="K23" s="2"/>
      <c r="L23" s="2"/>
      <c r="M23" s="2"/>
      <c r="N23" s="2"/>
      <c r="O23" s="2"/>
      <c r="P23" s="2"/>
      <c r="Q23" s="2"/>
      <c r="R23" s="2"/>
      <c r="S23" s="2"/>
      <c r="T23" s="2"/>
      <c r="U23" s="2"/>
      <c r="V23" s="2"/>
      <c r="W23" s="2"/>
      <c r="X23" s="2"/>
      <c r="Y23" s="2"/>
      <c r="Z23" s="2"/>
      <c r="AA23" s="2"/>
    </row>
    <row r="24" spans="7:27" ht="15.75" customHeight="1" x14ac:dyDescent="0.15">
      <c r="G24" s="2"/>
      <c r="H24" s="2"/>
      <c r="I24" s="2"/>
      <c r="J24" s="2"/>
      <c r="K24" s="2"/>
      <c r="L24" s="2"/>
      <c r="M24" s="2"/>
      <c r="N24" s="2"/>
      <c r="O24" s="2"/>
      <c r="P24" s="2"/>
      <c r="Q24" s="2"/>
      <c r="R24" s="2"/>
      <c r="S24" s="2"/>
      <c r="T24" s="2"/>
      <c r="U24" s="2"/>
      <c r="V24" s="2"/>
      <c r="W24" s="2"/>
      <c r="X24" s="2"/>
      <c r="Y24" s="2"/>
      <c r="Z24" s="2"/>
      <c r="AA24" s="2"/>
    </row>
    <row r="25" spans="7:27" ht="15.75" customHeight="1" x14ac:dyDescent="0.15">
      <c r="G25" s="2"/>
      <c r="H25" s="2"/>
      <c r="I25" s="2"/>
      <c r="J25" s="2"/>
      <c r="K25" s="2"/>
      <c r="L25" s="2"/>
      <c r="M25" s="2"/>
      <c r="N25" s="2"/>
      <c r="O25" s="2"/>
      <c r="P25" s="2"/>
      <c r="Q25" s="2"/>
      <c r="R25" s="2"/>
      <c r="S25" s="2"/>
      <c r="T25" s="2"/>
      <c r="U25" s="2"/>
      <c r="V25" s="2"/>
      <c r="W25" s="2"/>
      <c r="X25" s="2"/>
      <c r="Y25" s="2"/>
      <c r="Z25" s="2"/>
      <c r="AA25" s="2"/>
    </row>
    <row r="26" spans="7:27" ht="15.75" customHeight="1" x14ac:dyDescent="0.15">
      <c r="G26" s="2"/>
      <c r="H26" s="2"/>
      <c r="I26" s="2"/>
      <c r="J26" s="2"/>
      <c r="K26" s="2"/>
      <c r="L26" s="2"/>
      <c r="M26" s="2"/>
      <c r="N26" s="2"/>
      <c r="O26" s="2"/>
      <c r="P26" s="2"/>
      <c r="Q26" s="2"/>
      <c r="R26" s="2"/>
      <c r="S26" s="2"/>
      <c r="T26" s="2"/>
      <c r="U26" s="2"/>
      <c r="V26" s="2"/>
      <c r="W26" s="2"/>
      <c r="X26" s="2"/>
      <c r="Y26" s="2"/>
      <c r="Z26" s="2"/>
      <c r="AA26" s="2"/>
    </row>
    <row r="27" spans="7:27" ht="15.75" customHeight="1" x14ac:dyDescent="0.15">
      <c r="G27" s="2"/>
      <c r="H27" s="2"/>
      <c r="I27" s="2"/>
      <c r="J27" s="2"/>
      <c r="K27" s="2"/>
      <c r="L27" s="2"/>
      <c r="M27" s="2"/>
      <c r="N27" s="2"/>
      <c r="O27" s="2"/>
      <c r="P27" s="2"/>
      <c r="Q27" s="2"/>
      <c r="R27" s="2"/>
      <c r="S27" s="2"/>
      <c r="T27" s="2"/>
      <c r="U27" s="2"/>
      <c r="V27" s="2"/>
      <c r="W27" s="2"/>
      <c r="X27" s="2"/>
      <c r="Y27" s="2"/>
      <c r="Z27" s="2"/>
      <c r="AA27" s="2"/>
    </row>
    <row r="28" spans="7:27" ht="15.75" customHeight="1" x14ac:dyDescent="0.15">
      <c r="G28" s="2"/>
      <c r="H28" s="2"/>
      <c r="I28" s="2"/>
      <c r="J28" s="2"/>
      <c r="K28" s="2"/>
      <c r="L28" s="2"/>
      <c r="M28" s="2"/>
      <c r="N28" s="2"/>
      <c r="O28" s="2"/>
      <c r="P28" s="2"/>
      <c r="Q28" s="2"/>
      <c r="R28" s="2"/>
      <c r="S28" s="2"/>
      <c r="T28" s="2"/>
      <c r="U28" s="2"/>
      <c r="V28" s="2"/>
      <c r="W28" s="2"/>
      <c r="X28" s="2"/>
      <c r="Y28" s="2"/>
      <c r="Z28" s="2"/>
      <c r="AA28" s="2"/>
    </row>
    <row r="29" spans="7:27" ht="15.75" customHeight="1" x14ac:dyDescent="0.15">
      <c r="G29" s="2"/>
      <c r="H29" s="2"/>
      <c r="I29" s="2"/>
      <c r="J29" s="2"/>
      <c r="K29" s="2"/>
      <c r="L29" s="2"/>
      <c r="M29" s="2"/>
      <c r="N29" s="2"/>
      <c r="O29" s="2"/>
      <c r="P29" s="2"/>
      <c r="Q29" s="2"/>
      <c r="R29" s="2"/>
      <c r="S29" s="2"/>
      <c r="T29" s="2"/>
      <c r="U29" s="2"/>
      <c r="V29" s="2"/>
      <c r="W29" s="2"/>
      <c r="X29" s="2"/>
      <c r="Y29" s="2"/>
      <c r="Z29" s="2"/>
      <c r="AA29" s="2"/>
    </row>
    <row r="30" spans="7:27" ht="15.75" customHeight="1" x14ac:dyDescent="0.15">
      <c r="G30" s="2"/>
      <c r="H30" s="2"/>
      <c r="I30" s="2"/>
      <c r="J30" s="2"/>
      <c r="K30" s="2"/>
      <c r="L30" s="2"/>
      <c r="M30" s="2"/>
      <c r="N30" s="2"/>
      <c r="O30" s="2"/>
      <c r="P30" s="2"/>
      <c r="Q30" s="2"/>
      <c r="R30" s="2"/>
      <c r="S30" s="2"/>
      <c r="T30" s="2"/>
      <c r="U30" s="2"/>
      <c r="V30" s="2"/>
      <c r="W30" s="2"/>
      <c r="X30" s="2"/>
      <c r="Y30" s="2"/>
      <c r="Z30" s="2"/>
      <c r="AA30" s="2"/>
    </row>
    <row r="31" spans="7:27" ht="15.75" customHeight="1" x14ac:dyDescent="0.15">
      <c r="G31" s="2"/>
      <c r="H31" s="2"/>
      <c r="I31" s="2"/>
      <c r="J31" s="2"/>
      <c r="K31" s="2"/>
      <c r="L31" s="2"/>
      <c r="M31" s="2"/>
      <c r="N31" s="2"/>
      <c r="O31" s="2"/>
      <c r="P31" s="2"/>
      <c r="Q31" s="2"/>
      <c r="R31" s="2"/>
      <c r="S31" s="2"/>
      <c r="T31" s="2"/>
      <c r="U31" s="2"/>
      <c r="V31" s="2"/>
      <c r="W31" s="2"/>
      <c r="X31" s="2"/>
      <c r="Y31" s="2"/>
      <c r="Z31" s="2"/>
      <c r="AA31" s="2"/>
    </row>
    <row r="32" spans="7:27" ht="15.75" customHeight="1" x14ac:dyDescent="0.15">
      <c r="G32" s="2"/>
      <c r="H32" s="2"/>
      <c r="I32" s="2"/>
      <c r="J32" s="2"/>
      <c r="K32" s="2"/>
      <c r="L32" s="2"/>
      <c r="M32" s="2"/>
      <c r="N32" s="2"/>
      <c r="O32" s="2"/>
      <c r="P32" s="2"/>
      <c r="Q32" s="2"/>
      <c r="R32" s="2"/>
      <c r="S32" s="2"/>
      <c r="T32" s="2"/>
      <c r="U32" s="2"/>
      <c r="V32" s="2"/>
      <c r="W32" s="2"/>
      <c r="X32" s="2"/>
      <c r="Y32" s="2"/>
      <c r="Z32" s="2"/>
      <c r="AA32" s="2"/>
    </row>
    <row r="33" spans="1:27" ht="15.75" customHeight="1" x14ac:dyDescent="0.15">
      <c r="G33" s="2"/>
      <c r="H33" s="2"/>
      <c r="I33" s="2"/>
      <c r="J33" s="2"/>
      <c r="K33" s="2"/>
      <c r="L33" s="2"/>
      <c r="M33" s="2"/>
      <c r="N33" s="2"/>
      <c r="O33" s="2"/>
      <c r="P33" s="2"/>
      <c r="Q33" s="2"/>
      <c r="R33" s="2"/>
      <c r="S33" s="2"/>
      <c r="T33" s="2"/>
      <c r="U33" s="2"/>
      <c r="V33" s="2"/>
      <c r="W33" s="2"/>
      <c r="X33" s="2"/>
      <c r="Y33" s="2"/>
      <c r="Z33" s="2"/>
      <c r="AA33" s="2"/>
    </row>
    <row r="34" spans="1:27" ht="15.75" customHeight="1" x14ac:dyDescent="0.15">
      <c r="G34" s="2"/>
      <c r="H34" s="2"/>
      <c r="I34" s="2"/>
      <c r="J34" s="2"/>
      <c r="K34" s="2"/>
      <c r="L34" s="2"/>
      <c r="M34" s="2"/>
      <c r="N34" s="2"/>
      <c r="O34" s="2"/>
      <c r="P34" s="2"/>
      <c r="Q34" s="2"/>
      <c r="R34" s="2"/>
      <c r="S34" s="2"/>
      <c r="T34" s="2"/>
      <c r="U34" s="2"/>
      <c r="V34" s="2"/>
      <c r="W34" s="2"/>
      <c r="X34" s="2"/>
      <c r="Y34" s="2"/>
      <c r="Z34" s="2"/>
      <c r="AA34" s="2"/>
    </row>
    <row r="35" spans="1:27" ht="15.75" customHeight="1" x14ac:dyDescent="0.15">
      <c r="G35" s="2"/>
      <c r="H35" s="2"/>
      <c r="I35" s="2"/>
      <c r="J35" s="2"/>
      <c r="K35" s="2"/>
      <c r="L35" s="2"/>
      <c r="M35" s="2"/>
      <c r="N35" s="2"/>
      <c r="O35" s="2"/>
      <c r="P35" s="2"/>
      <c r="Q35" s="2"/>
      <c r="R35" s="2"/>
      <c r="S35" s="2"/>
      <c r="T35" s="2"/>
      <c r="U35" s="2"/>
      <c r="V35" s="2"/>
      <c r="W35" s="2"/>
      <c r="X35" s="2"/>
      <c r="Y35" s="2"/>
      <c r="Z35" s="2"/>
      <c r="AA35" s="2"/>
    </row>
    <row r="36" spans="1:27" ht="15.75" customHeight="1" x14ac:dyDescent="0.15">
      <c r="G36" s="2"/>
      <c r="H36" s="2"/>
      <c r="I36" s="2"/>
      <c r="J36" s="2"/>
      <c r="K36" s="2"/>
      <c r="L36" s="2"/>
      <c r="M36" s="2"/>
      <c r="N36" s="2"/>
      <c r="O36" s="2"/>
      <c r="P36" s="2"/>
      <c r="Q36" s="2"/>
      <c r="R36" s="2"/>
      <c r="S36" s="2"/>
      <c r="T36" s="2"/>
      <c r="U36" s="2"/>
      <c r="V36" s="2"/>
      <c r="W36" s="2"/>
      <c r="X36" s="2"/>
      <c r="Y36" s="2"/>
      <c r="Z36" s="2"/>
      <c r="AA36" s="2"/>
    </row>
    <row r="37" spans="1:27" ht="15.75" customHeight="1" x14ac:dyDescent="0.15">
      <c r="G37" s="2"/>
      <c r="H37" s="2"/>
      <c r="I37" s="2"/>
      <c r="J37" s="2"/>
      <c r="K37" s="2"/>
      <c r="L37" s="2"/>
      <c r="M37" s="2"/>
      <c r="N37" s="2"/>
      <c r="O37" s="2"/>
      <c r="P37" s="2"/>
      <c r="Q37" s="2"/>
      <c r="R37" s="2"/>
      <c r="S37" s="2"/>
      <c r="T37" s="2"/>
      <c r="U37" s="2"/>
      <c r="V37" s="2"/>
      <c r="W37" s="2"/>
      <c r="X37" s="2"/>
      <c r="Y37" s="2"/>
      <c r="Z37" s="2"/>
      <c r="AA37" s="2"/>
    </row>
    <row r="38" spans="1:27" ht="15.75" customHeight="1" x14ac:dyDescent="0.15">
      <c r="G38" s="2"/>
      <c r="H38" s="2"/>
      <c r="I38" s="2"/>
      <c r="J38" s="2"/>
      <c r="K38" s="2"/>
      <c r="L38" s="2"/>
      <c r="M38" s="2"/>
      <c r="N38" s="2"/>
      <c r="O38" s="2"/>
      <c r="P38" s="2"/>
      <c r="Q38" s="2"/>
      <c r="R38" s="2"/>
      <c r="S38" s="2"/>
      <c r="T38" s="2"/>
      <c r="U38" s="2"/>
      <c r="V38" s="2"/>
      <c r="W38" s="2"/>
      <c r="X38" s="2"/>
      <c r="Y38" s="2"/>
      <c r="Z38" s="2"/>
      <c r="AA38" s="2"/>
    </row>
    <row r="39" spans="1:27" ht="15.75" customHeight="1" x14ac:dyDescent="0.15">
      <c r="G39" s="2"/>
      <c r="H39" s="2"/>
      <c r="I39" s="2"/>
      <c r="J39" s="2"/>
      <c r="K39" s="2"/>
      <c r="L39" s="2"/>
      <c r="M39" s="2"/>
      <c r="N39" s="2"/>
      <c r="O39" s="2"/>
      <c r="P39" s="2"/>
      <c r="Q39" s="2"/>
      <c r="R39" s="2"/>
      <c r="S39" s="2"/>
      <c r="T39" s="2"/>
      <c r="U39" s="2"/>
      <c r="V39" s="2"/>
      <c r="W39" s="2"/>
      <c r="X39" s="2"/>
      <c r="Y39" s="2"/>
      <c r="Z39" s="2"/>
      <c r="AA39" s="2"/>
    </row>
    <row r="40" spans="1:27" ht="15.75" customHeight="1" x14ac:dyDescent="0.15">
      <c r="A40" s="3"/>
      <c r="B40" s="2"/>
      <c r="C40" s="2"/>
      <c r="D40" s="2"/>
      <c r="E40" s="2"/>
      <c r="F40" s="2"/>
      <c r="G40" s="2"/>
      <c r="H40" s="2"/>
      <c r="I40" s="2"/>
      <c r="J40" s="2"/>
      <c r="K40" s="2"/>
      <c r="L40" s="2"/>
      <c r="M40" s="2"/>
      <c r="N40" s="2"/>
      <c r="O40" s="2"/>
      <c r="P40" s="2"/>
      <c r="Q40" s="2"/>
      <c r="R40" s="2"/>
      <c r="S40" s="2"/>
      <c r="T40" s="2"/>
      <c r="U40" s="2"/>
      <c r="V40" s="2"/>
      <c r="W40" s="2"/>
      <c r="X40" s="2"/>
      <c r="Y40" s="2"/>
      <c r="Z40" s="2"/>
      <c r="AA40" s="2"/>
    </row>
    <row r="41" spans="1:27" ht="15.75" customHeight="1" x14ac:dyDescent="0.15">
      <c r="A41" s="3"/>
      <c r="B41" s="2"/>
      <c r="C41" s="2"/>
      <c r="D41" s="2"/>
      <c r="E41" s="2"/>
      <c r="F41" s="2"/>
      <c r="G41" s="2"/>
      <c r="H41" s="2"/>
      <c r="I41" s="2"/>
      <c r="J41" s="2"/>
      <c r="K41" s="2"/>
      <c r="L41" s="2"/>
      <c r="M41" s="2"/>
      <c r="N41" s="2"/>
      <c r="O41" s="2"/>
      <c r="P41" s="2"/>
      <c r="Q41" s="2"/>
      <c r="R41" s="2"/>
      <c r="S41" s="2"/>
      <c r="T41" s="2"/>
      <c r="U41" s="2"/>
      <c r="V41" s="2"/>
      <c r="W41" s="2"/>
      <c r="X41" s="2"/>
      <c r="Y41" s="2"/>
      <c r="Z41" s="2"/>
      <c r="AA41" s="2"/>
    </row>
    <row r="42" spans="1:27" ht="15.75" customHeight="1" x14ac:dyDescent="0.15">
      <c r="A42" s="3"/>
      <c r="B42" s="2"/>
      <c r="C42" s="2"/>
      <c r="D42" s="2"/>
      <c r="E42" s="2"/>
      <c r="F42" s="2"/>
      <c r="G42" s="2"/>
      <c r="H42" s="2"/>
      <c r="I42" s="2"/>
      <c r="J42" s="2"/>
      <c r="K42" s="2"/>
      <c r="L42" s="2"/>
      <c r="M42" s="2"/>
      <c r="N42" s="2"/>
      <c r="O42" s="2"/>
      <c r="P42" s="2"/>
      <c r="Q42" s="2"/>
      <c r="R42" s="2"/>
      <c r="S42" s="2"/>
      <c r="T42" s="2"/>
      <c r="U42" s="2"/>
      <c r="V42" s="2"/>
      <c r="W42" s="2"/>
      <c r="X42" s="2"/>
      <c r="Y42" s="2"/>
      <c r="Z42" s="2"/>
      <c r="AA42" s="2"/>
    </row>
    <row r="43" spans="1:27" ht="15.75" customHeight="1" x14ac:dyDescent="0.15">
      <c r="A43" s="3"/>
      <c r="B43" s="2"/>
      <c r="C43" s="2"/>
      <c r="D43" s="2"/>
      <c r="E43" s="2"/>
      <c r="F43" s="2"/>
      <c r="G43" s="2"/>
      <c r="H43" s="2"/>
      <c r="I43" s="2"/>
      <c r="J43" s="2"/>
      <c r="K43" s="2"/>
      <c r="L43" s="2"/>
      <c r="M43" s="2"/>
      <c r="N43" s="2"/>
      <c r="O43" s="2"/>
      <c r="P43" s="2"/>
      <c r="Q43" s="2"/>
      <c r="R43" s="2"/>
      <c r="S43" s="2"/>
      <c r="T43" s="2"/>
      <c r="U43" s="2"/>
      <c r="V43" s="2"/>
      <c r="W43" s="2"/>
      <c r="X43" s="2"/>
      <c r="Y43" s="2"/>
      <c r="Z43" s="2"/>
      <c r="AA43" s="2"/>
    </row>
    <row r="44" spans="1:27" ht="15.75" customHeight="1" x14ac:dyDescent="0.15">
      <c r="A44" s="3"/>
      <c r="B44" s="2"/>
      <c r="C44" s="2"/>
      <c r="D44" s="2"/>
      <c r="E44" s="2"/>
      <c r="F44" s="2"/>
      <c r="G44" s="2"/>
      <c r="H44" s="2"/>
      <c r="I44" s="2"/>
      <c r="J44" s="2"/>
      <c r="K44" s="2"/>
      <c r="L44" s="2"/>
      <c r="M44" s="2"/>
      <c r="N44" s="2"/>
      <c r="O44" s="2"/>
      <c r="P44" s="2"/>
      <c r="Q44" s="2"/>
      <c r="R44" s="2"/>
      <c r="S44" s="2"/>
      <c r="T44" s="2"/>
      <c r="U44" s="2"/>
      <c r="V44" s="2"/>
      <c r="W44" s="2"/>
      <c r="X44" s="2"/>
      <c r="Y44" s="2"/>
      <c r="Z44" s="2"/>
      <c r="AA44" s="2"/>
    </row>
    <row r="45" spans="1:27" ht="15.75" customHeight="1" x14ac:dyDescent="0.15">
      <c r="A45" s="3"/>
      <c r="B45" s="2"/>
      <c r="C45" s="2"/>
      <c r="D45" s="2"/>
      <c r="E45" s="2"/>
      <c r="F45" s="2"/>
      <c r="G45" s="2"/>
      <c r="H45" s="2"/>
      <c r="I45" s="2"/>
      <c r="J45" s="2"/>
      <c r="K45" s="2"/>
      <c r="L45" s="2"/>
      <c r="M45" s="2"/>
      <c r="N45" s="2"/>
      <c r="O45" s="2"/>
      <c r="P45" s="2"/>
      <c r="Q45" s="2"/>
      <c r="R45" s="2"/>
      <c r="S45" s="2"/>
      <c r="T45" s="2"/>
      <c r="U45" s="2"/>
      <c r="V45" s="2"/>
      <c r="W45" s="2"/>
      <c r="X45" s="2"/>
      <c r="Y45" s="2"/>
      <c r="Z45" s="2"/>
      <c r="AA45" s="2"/>
    </row>
    <row r="46" spans="1:27" ht="15.75" customHeight="1" x14ac:dyDescent="0.15">
      <c r="A46" s="3"/>
      <c r="B46" s="2"/>
      <c r="C46" s="2"/>
      <c r="D46" s="2"/>
      <c r="E46" s="2"/>
      <c r="F46" s="2"/>
      <c r="G46" s="2"/>
      <c r="H46" s="2"/>
      <c r="I46" s="2"/>
      <c r="J46" s="2"/>
      <c r="K46" s="2"/>
      <c r="L46" s="2"/>
      <c r="M46" s="2"/>
      <c r="N46" s="2"/>
      <c r="O46" s="2"/>
      <c r="P46" s="2"/>
      <c r="Q46" s="2"/>
      <c r="R46" s="2"/>
      <c r="S46" s="2"/>
      <c r="T46" s="2"/>
      <c r="U46" s="2"/>
      <c r="V46" s="2"/>
      <c r="W46" s="2"/>
      <c r="X46" s="2"/>
      <c r="Y46" s="2"/>
      <c r="Z46" s="2"/>
      <c r="AA46" s="2"/>
    </row>
    <row r="47" spans="1:27" ht="15.75" customHeight="1" x14ac:dyDescent="0.15">
      <c r="A47" s="3"/>
      <c r="B47" s="2"/>
      <c r="C47" s="2"/>
      <c r="D47" s="2"/>
      <c r="E47" s="2"/>
      <c r="F47" s="2"/>
      <c r="G47" s="2"/>
      <c r="H47" s="2"/>
      <c r="I47" s="2"/>
      <c r="J47" s="2"/>
      <c r="K47" s="2"/>
      <c r="L47" s="2"/>
      <c r="M47" s="2"/>
      <c r="N47" s="2"/>
      <c r="O47" s="2"/>
      <c r="P47" s="2"/>
      <c r="Q47" s="2"/>
      <c r="R47" s="2"/>
      <c r="S47" s="2"/>
      <c r="T47" s="2"/>
      <c r="U47" s="2"/>
      <c r="V47" s="2"/>
      <c r="W47" s="2"/>
      <c r="X47" s="2"/>
      <c r="Y47" s="2"/>
      <c r="Z47" s="2"/>
      <c r="AA47" s="2"/>
    </row>
    <row r="48" spans="1:27" ht="15.75" customHeight="1" x14ac:dyDescent="0.15">
      <c r="A48" s="3"/>
      <c r="B48" s="2"/>
      <c r="C48" s="2"/>
      <c r="D48" s="2"/>
      <c r="E48" s="2"/>
      <c r="F48" s="2"/>
      <c r="G48" s="2"/>
      <c r="H48" s="2"/>
      <c r="I48" s="2"/>
      <c r="J48" s="2"/>
      <c r="K48" s="2"/>
      <c r="L48" s="2"/>
      <c r="M48" s="2"/>
      <c r="N48" s="2"/>
      <c r="O48" s="2"/>
      <c r="P48" s="2"/>
      <c r="Q48" s="2"/>
      <c r="R48" s="2"/>
      <c r="S48" s="2"/>
      <c r="T48" s="2"/>
      <c r="U48" s="2"/>
      <c r="V48" s="2"/>
      <c r="W48" s="2"/>
      <c r="X48" s="2"/>
      <c r="Y48" s="2"/>
      <c r="Z48" s="2"/>
      <c r="AA48" s="2"/>
    </row>
    <row r="49" spans="1:27" ht="15.75" customHeight="1" x14ac:dyDescent="0.15">
      <c r="A49" s="3"/>
      <c r="B49" s="2"/>
      <c r="C49" s="2"/>
      <c r="D49" s="2"/>
      <c r="E49" s="2"/>
      <c r="F49" s="2"/>
      <c r="G49" s="2"/>
      <c r="H49" s="2"/>
      <c r="I49" s="2"/>
      <c r="J49" s="2"/>
      <c r="K49" s="2"/>
      <c r="L49" s="2"/>
      <c r="M49" s="2"/>
      <c r="N49" s="2"/>
      <c r="O49" s="2"/>
      <c r="P49" s="2"/>
      <c r="Q49" s="2"/>
      <c r="R49" s="2"/>
      <c r="S49" s="2"/>
      <c r="T49" s="2"/>
      <c r="U49" s="2"/>
      <c r="V49" s="2"/>
      <c r="W49" s="2"/>
      <c r="X49" s="2"/>
      <c r="Y49" s="2"/>
      <c r="Z49" s="2"/>
      <c r="AA49" s="2"/>
    </row>
    <row r="50" spans="1:27" ht="15.75" customHeight="1" x14ac:dyDescent="0.15">
      <c r="A50" s="3"/>
      <c r="B50" s="2"/>
      <c r="C50" s="2"/>
      <c r="D50" s="2"/>
      <c r="E50" s="2"/>
      <c r="F50" s="2"/>
      <c r="G50" s="2"/>
      <c r="H50" s="2"/>
      <c r="I50" s="2"/>
      <c r="J50" s="2"/>
      <c r="K50" s="2"/>
      <c r="L50" s="2"/>
      <c r="M50" s="2"/>
      <c r="N50" s="2"/>
      <c r="O50" s="2"/>
      <c r="P50" s="2"/>
      <c r="Q50" s="2"/>
      <c r="R50" s="2"/>
      <c r="S50" s="2"/>
      <c r="T50" s="2"/>
      <c r="U50" s="2"/>
      <c r="V50" s="2"/>
      <c r="W50" s="2"/>
      <c r="X50" s="2"/>
      <c r="Y50" s="2"/>
      <c r="Z50" s="2"/>
      <c r="AA50" s="2"/>
    </row>
    <row r="51" spans="1:27" ht="15.75" customHeight="1" x14ac:dyDescent="0.15">
      <c r="A51" s="3"/>
      <c r="B51" s="2"/>
      <c r="C51" s="2"/>
      <c r="D51" s="2"/>
      <c r="E51" s="2"/>
      <c r="F51" s="2"/>
      <c r="G51" s="2"/>
      <c r="H51" s="2"/>
      <c r="I51" s="2"/>
      <c r="J51" s="2"/>
      <c r="K51" s="2"/>
      <c r="L51" s="2"/>
      <c r="M51" s="2"/>
      <c r="N51" s="2"/>
      <c r="O51" s="2"/>
      <c r="P51" s="2"/>
      <c r="Q51" s="2"/>
      <c r="R51" s="2"/>
      <c r="S51" s="2"/>
      <c r="T51" s="2"/>
      <c r="U51" s="2"/>
      <c r="V51" s="2"/>
      <c r="W51" s="2"/>
      <c r="X51" s="2"/>
      <c r="Y51" s="2"/>
      <c r="Z51" s="2"/>
      <c r="AA51" s="2"/>
    </row>
    <row r="52" spans="1:27" ht="13" x14ac:dyDescent="0.15">
      <c r="A52" s="3"/>
      <c r="B52" s="2"/>
      <c r="C52" s="2"/>
      <c r="D52" s="2"/>
      <c r="E52" s="2"/>
      <c r="F52" s="2"/>
      <c r="G52" s="2"/>
      <c r="H52" s="2"/>
      <c r="I52" s="2"/>
      <c r="J52" s="2"/>
      <c r="K52" s="2"/>
      <c r="L52" s="2"/>
      <c r="M52" s="2"/>
      <c r="N52" s="2"/>
      <c r="O52" s="2"/>
      <c r="P52" s="2"/>
      <c r="Q52" s="2"/>
      <c r="R52" s="2"/>
      <c r="S52" s="2"/>
      <c r="T52" s="2"/>
      <c r="U52" s="2"/>
      <c r="V52" s="2"/>
      <c r="W52" s="2"/>
      <c r="X52" s="2"/>
      <c r="Y52" s="2"/>
      <c r="Z52" s="2"/>
      <c r="AA52" s="2"/>
    </row>
    <row r="53" spans="1:27" ht="13" x14ac:dyDescent="0.15">
      <c r="A53" s="3"/>
      <c r="B53" s="2"/>
      <c r="C53" s="2"/>
      <c r="D53" s="2"/>
      <c r="E53" s="2"/>
      <c r="F53" s="2"/>
      <c r="G53" s="2"/>
      <c r="H53" s="2"/>
      <c r="I53" s="2"/>
      <c r="J53" s="2"/>
      <c r="K53" s="2"/>
      <c r="L53" s="2"/>
      <c r="M53" s="2"/>
      <c r="N53" s="2"/>
      <c r="O53" s="2"/>
      <c r="P53" s="2"/>
      <c r="Q53" s="2"/>
      <c r="R53" s="2"/>
      <c r="S53" s="2"/>
      <c r="T53" s="2"/>
      <c r="U53" s="2"/>
      <c r="V53" s="2"/>
      <c r="W53" s="2"/>
      <c r="X53" s="2"/>
      <c r="Y53" s="2"/>
      <c r="Z53" s="2"/>
      <c r="AA53" s="2"/>
    </row>
    <row r="54" spans="1:27" ht="13" x14ac:dyDescent="0.15">
      <c r="A54" s="3"/>
      <c r="B54" s="2"/>
      <c r="C54" s="2"/>
      <c r="D54" s="2"/>
      <c r="E54" s="2"/>
      <c r="F54" s="2"/>
      <c r="G54" s="2"/>
      <c r="H54" s="2"/>
      <c r="I54" s="2"/>
      <c r="J54" s="2"/>
      <c r="K54" s="2"/>
      <c r="L54" s="2"/>
      <c r="M54" s="2"/>
      <c r="N54" s="2"/>
      <c r="O54" s="2"/>
      <c r="P54" s="2"/>
      <c r="Q54" s="2"/>
      <c r="R54" s="2"/>
      <c r="S54" s="2"/>
      <c r="T54" s="2"/>
      <c r="U54" s="2"/>
      <c r="V54" s="2"/>
      <c r="W54" s="2"/>
      <c r="X54" s="2"/>
      <c r="Y54" s="2"/>
      <c r="Z54" s="2"/>
      <c r="AA54" s="2"/>
    </row>
    <row r="55" spans="1:27" ht="13" x14ac:dyDescent="0.15">
      <c r="A55" s="2"/>
      <c r="B55" s="2"/>
      <c r="C55" s="2"/>
      <c r="D55" s="2"/>
      <c r="E55" s="2"/>
      <c r="F55" s="2"/>
      <c r="G55" s="2"/>
      <c r="H55" s="2"/>
      <c r="I55" s="2"/>
      <c r="J55" s="2"/>
      <c r="K55" s="2"/>
      <c r="L55" s="2"/>
      <c r="M55" s="2"/>
      <c r="N55" s="2"/>
      <c r="O55" s="2"/>
      <c r="P55" s="2"/>
      <c r="Q55" s="2"/>
      <c r="R55" s="2"/>
      <c r="S55" s="2"/>
      <c r="T55" s="2"/>
      <c r="U55" s="2"/>
      <c r="V55" s="2"/>
      <c r="W55" s="2"/>
      <c r="X55" s="2"/>
      <c r="Y55" s="2"/>
      <c r="Z55" s="2"/>
      <c r="AA55" s="2"/>
    </row>
    <row r="56" spans="1:27" ht="13" x14ac:dyDescent="0.15">
      <c r="A56" s="2"/>
      <c r="B56" s="2"/>
      <c r="C56" s="2"/>
      <c r="D56" s="2"/>
      <c r="E56" s="2"/>
      <c r="F56" s="2"/>
      <c r="G56" s="2"/>
      <c r="H56" s="2"/>
      <c r="I56" s="2"/>
      <c r="J56" s="2"/>
      <c r="K56" s="2"/>
      <c r="L56" s="2"/>
      <c r="M56" s="2"/>
      <c r="N56" s="2"/>
      <c r="O56" s="2"/>
      <c r="P56" s="2"/>
      <c r="Q56" s="2"/>
      <c r="R56" s="2"/>
      <c r="S56" s="2"/>
      <c r="T56" s="2"/>
      <c r="U56" s="2"/>
      <c r="V56" s="2"/>
      <c r="W56" s="2"/>
      <c r="X56" s="2"/>
      <c r="Y56" s="2"/>
      <c r="Z56" s="2"/>
      <c r="AA56" s="2"/>
    </row>
    <row r="57" spans="1:27" ht="13" x14ac:dyDescent="0.15">
      <c r="A57" s="2"/>
      <c r="B57" s="2"/>
      <c r="C57" s="2"/>
      <c r="D57" s="2"/>
      <c r="E57" s="2"/>
      <c r="F57" s="2"/>
      <c r="G57" s="2"/>
      <c r="H57" s="2"/>
      <c r="I57" s="2"/>
      <c r="J57" s="2"/>
      <c r="K57" s="2"/>
      <c r="L57" s="2"/>
      <c r="M57" s="2"/>
      <c r="N57" s="2"/>
      <c r="O57" s="2"/>
      <c r="P57" s="2"/>
      <c r="Q57" s="2"/>
      <c r="R57" s="2"/>
      <c r="S57" s="2"/>
      <c r="T57" s="2"/>
      <c r="U57" s="2"/>
      <c r="V57" s="2"/>
      <c r="W57" s="2"/>
      <c r="X57" s="2"/>
      <c r="Y57" s="2"/>
      <c r="Z57" s="2"/>
      <c r="AA57" s="2"/>
    </row>
    <row r="58" spans="1:27" ht="13" x14ac:dyDescent="0.15">
      <c r="A58" s="2"/>
      <c r="B58" s="2"/>
      <c r="C58" s="2"/>
      <c r="D58" s="2"/>
      <c r="E58" s="2"/>
      <c r="F58" s="2"/>
      <c r="G58" s="2"/>
      <c r="H58" s="2"/>
      <c r="I58" s="2"/>
      <c r="J58" s="2"/>
      <c r="K58" s="2"/>
      <c r="L58" s="2"/>
      <c r="M58" s="2"/>
      <c r="N58" s="2"/>
      <c r="O58" s="2"/>
      <c r="P58" s="2"/>
      <c r="Q58" s="2"/>
      <c r="R58" s="2"/>
      <c r="S58" s="2"/>
      <c r="T58" s="2"/>
      <c r="U58" s="2"/>
      <c r="V58" s="2"/>
      <c r="W58" s="2"/>
      <c r="X58" s="2"/>
      <c r="Y58" s="2"/>
      <c r="Z58" s="2"/>
      <c r="AA58" s="2"/>
    </row>
    <row r="59" spans="1:27" ht="13" x14ac:dyDescent="0.15">
      <c r="A59" s="2"/>
      <c r="B59" s="2"/>
      <c r="C59" s="2"/>
      <c r="D59" s="2"/>
      <c r="E59" s="2"/>
      <c r="F59" s="2"/>
      <c r="G59" s="2"/>
      <c r="H59" s="2"/>
      <c r="I59" s="2"/>
      <c r="J59" s="2"/>
      <c r="K59" s="2"/>
      <c r="L59" s="2"/>
      <c r="M59" s="2"/>
      <c r="N59" s="2"/>
      <c r="O59" s="2"/>
      <c r="P59" s="2"/>
      <c r="Q59" s="2"/>
      <c r="R59" s="2"/>
      <c r="S59" s="2"/>
      <c r="T59" s="2"/>
      <c r="U59" s="2"/>
      <c r="V59" s="2"/>
      <c r="W59" s="2"/>
      <c r="X59" s="2"/>
      <c r="Y59" s="2"/>
      <c r="Z59" s="2"/>
      <c r="AA59" s="2"/>
    </row>
    <row r="60" spans="1:27" ht="13" x14ac:dyDescent="0.15">
      <c r="A60" s="2"/>
      <c r="B60" s="2"/>
      <c r="C60" s="2"/>
      <c r="D60" s="2"/>
      <c r="E60" s="2"/>
      <c r="F60" s="2"/>
      <c r="G60" s="2"/>
      <c r="H60" s="2"/>
      <c r="I60" s="2"/>
      <c r="J60" s="2"/>
      <c r="K60" s="2"/>
      <c r="L60" s="2"/>
      <c r="M60" s="2"/>
      <c r="N60" s="2"/>
      <c r="O60" s="2"/>
      <c r="P60" s="2"/>
      <c r="Q60" s="2"/>
      <c r="R60" s="2"/>
      <c r="S60" s="2"/>
      <c r="T60" s="2"/>
      <c r="U60" s="2"/>
      <c r="V60" s="2"/>
      <c r="W60" s="2"/>
      <c r="X60" s="2"/>
      <c r="Y60" s="2"/>
      <c r="Z60" s="2"/>
      <c r="AA60" s="2"/>
    </row>
    <row r="61" spans="1:27" ht="13" x14ac:dyDescent="0.15">
      <c r="A61" s="2"/>
      <c r="B61" s="2"/>
      <c r="C61" s="2"/>
      <c r="D61" s="2"/>
      <c r="E61" s="2"/>
      <c r="F61" s="2"/>
      <c r="G61" s="2"/>
      <c r="H61" s="2"/>
      <c r="I61" s="2"/>
      <c r="J61" s="2"/>
      <c r="K61" s="2"/>
      <c r="L61" s="2"/>
      <c r="M61" s="2"/>
      <c r="N61" s="2"/>
      <c r="O61" s="2"/>
      <c r="P61" s="2"/>
      <c r="Q61" s="2"/>
      <c r="R61" s="2"/>
      <c r="S61" s="2"/>
      <c r="T61" s="2"/>
      <c r="U61" s="2"/>
      <c r="V61" s="2"/>
      <c r="W61" s="2"/>
      <c r="X61" s="2"/>
      <c r="Y61" s="2"/>
      <c r="Z61" s="2"/>
      <c r="AA61" s="2"/>
    </row>
    <row r="62" spans="1:27" ht="13" x14ac:dyDescent="0.15">
      <c r="A62" s="2"/>
      <c r="B62" s="2"/>
      <c r="C62" s="2"/>
      <c r="D62" s="2"/>
      <c r="E62" s="2"/>
      <c r="F62" s="2"/>
      <c r="G62" s="2"/>
      <c r="H62" s="2"/>
      <c r="I62" s="2"/>
      <c r="J62" s="2"/>
      <c r="K62" s="2"/>
      <c r="L62" s="2"/>
      <c r="M62" s="2"/>
      <c r="N62" s="2"/>
      <c r="O62" s="2"/>
      <c r="P62" s="2"/>
      <c r="Q62" s="2"/>
      <c r="R62" s="2"/>
      <c r="S62" s="2"/>
      <c r="T62" s="2"/>
      <c r="U62" s="2"/>
      <c r="V62" s="2"/>
      <c r="W62" s="2"/>
      <c r="X62" s="2"/>
      <c r="Y62" s="2"/>
      <c r="Z62" s="2"/>
      <c r="AA62" s="2"/>
    </row>
    <row r="63" spans="1:27" ht="13" x14ac:dyDescent="0.15">
      <c r="A63" s="2"/>
      <c r="B63" s="2"/>
      <c r="C63" s="2"/>
      <c r="D63" s="2"/>
      <c r="E63" s="2"/>
      <c r="F63" s="2"/>
      <c r="G63" s="2"/>
      <c r="H63" s="2"/>
      <c r="I63" s="2"/>
      <c r="J63" s="2"/>
      <c r="K63" s="2"/>
      <c r="L63" s="2"/>
      <c r="M63" s="2"/>
      <c r="N63" s="2"/>
      <c r="O63" s="2"/>
      <c r="P63" s="2"/>
      <c r="Q63" s="2"/>
      <c r="R63" s="2"/>
      <c r="S63" s="2"/>
      <c r="T63" s="2"/>
      <c r="U63" s="2"/>
      <c r="V63" s="2"/>
      <c r="W63" s="2"/>
      <c r="X63" s="2"/>
      <c r="Y63" s="2"/>
      <c r="Z63" s="2"/>
      <c r="AA63" s="2"/>
    </row>
    <row r="64" spans="1:27" ht="13" x14ac:dyDescent="0.15">
      <c r="A64" s="2"/>
      <c r="B64" s="2"/>
      <c r="C64" s="2"/>
      <c r="D64" s="2"/>
      <c r="E64" s="2"/>
      <c r="F64" s="2"/>
      <c r="G64" s="2"/>
      <c r="H64" s="2"/>
      <c r="I64" s="2"/>
      <c r="J64" s="2"/>
      <c r="K64" s="2"/>
      <c r="L64" s="2"/>
      <c r="M64" s="2"/>
      <c r="N64" s="2"/>
      <c r="O64" s="2"/>
      <c r="P64" s="2"/>
      <c r="Q64" s="2"/>
      <c r="R64" s="2"/>
      <c r="S64" s="2"/>
      <c r="T64" s="2"/>
      <c r="U64" s="2"/>
      <c r="V64" s="2"/>
      <c r="W64" s="2"/>
      <c r="X64" s="2"/>
      <c r="Y64" s="2"/>
      <c r="Z64" s="2"/>
      <c r="AA64" s="2"/>
    </row>
    <row r="65" spans="1:27" ht="13" x14ac:dyDescent="0.15">
      <c r="A65" s="2"/>
      <c r="B65" s="2"/>
      <c r="C65" s="2"/>
      <c r="D65" s="2"/>
      <c r="E65" s="2"/>
      <c r="F65" s="2"/>
      <c r="G65" s="2"/>
      <c r="H65" s="2"/>
      <c r="I65" s="2"/>
      <c r="J65" s="2"/>
      <c r="K65" s="2"/>
      <c r="L65" s="2"/>
      <c r="M65" s="2"/>
      <c r="N65" s="2"/>
      <c r="O65" s="2"/>
      <c r="P65" s="2"/>
      <c r="Q65" s="2"/>
      <c r="R65" s="2"/>
      <c r="S65" s="2"/>
      <c r="T65" s="2"/>
      <c r="U65" s="2"/>
      <c r="V65" s="2"/>
      <c r="W65" s="2"/>
      <c r="X65" s="2"/>
      <c r="Y65" s="2"/>
      <c r="Z65" s="2"/>
      <c r="AA65" s="2"/>
    </row>
    <row r="66" spans="1:27" ht="13" x14ac:dyDescent="0.15">
      <c r="A66" s="2"/>
      <c r="B66" s="2"/>
      <c r="C66" s="2"/>
      <c r="D66" s="2"/>
      <c r="E66" s="2"/>
      <c r="F66" s="2"/>
      <c r="G66" s="2"/>
      <c r="H66" s="2"/>
      <c r="I66" s="2"/>
      <c r="J66" s="2"/>
      <c r="K66" s="2"/>
      <c r="L66" s="2"/>
      <c r="M66" s="2"/>
      <c r="N66" s="2"/>
      <c r="O66" s="2"/>
      <c r="P66" s="2"/>
      <c r="Q66" s="2"/>
      <c r="R66" s="2"/>
      <c r="S66" s="2"/>
      <c r="T66" s="2"/>
      <c r="U66" s="2"/>
      <c r="V66" s="2"/>
      <c r="W66" s="2"/>
      <c r="X66" s="2"/>
      <c r="Y66" s="2"/>
      <c r="Z66" s="2"/>
      <c r="AA66" s="2"/>
    </row>
    <row r="67" spans="1:27" ht="13" x14ac:dyDescent="0.15">
      <c r="A67" s="2"/>
      <c r="B67" s="2"/>
      <c r="C67" s="2"/>
      <c r="D67" s="2"/>
      <c r="E67" s="2"/>
      <c r="F67" s="2"/>
      <c r="G67" s="2"/>
      <c r="H67" s="2"/>
      <c r="I67" s="2"/>
      <c r="J67" s="2"/>
      <c r="K67" s="2"/>
      <c r="L67" s="2"/>
      <c r="M67" s="2"/>
      <c r="N67" s="2"/>
      <c r="O67" s="2"/>
      <c r="P67" s="2"/>
      <c r="Q67" s="2"/>
      <c r="R67" s="2"/>
      <c r="S67" s="2"/>
      <c r="T67" s="2"/>
      <c r="U67" s="2"/>
      <c r="V67" s="2"/>
      <c r="W67" s="2"/>
      <c r="X67" s="2"/>
      <c r="Y67" s="2"/>
      <c r="Z67" s="2"/>
      <c r="AA67" s="2"/>
    </row>
    <row r="68" spans="1:27" ht="13" x14ac:dyDescent="0.15">
      <c r="A68" s="2"/>
      <c r="B68" s="2"/>
      <c r="C68" s="2"/>
      <c r="D68" s="2"/>
      <c r="E68" s="2"/>
      <c r="F68" s="2"/>
      <c r="G68" s="2"/>
      <c r="H68" s="2"/>
      <c r="I68" s="2"/>
      <c r="J68" s="2"/>
      <c r="K68" s="2"/>
      <c r="L68" s="2"/>
      <c r="M68" s="2"/>
      <c r="N68" s="2"/>
      <c r="O68" s="2"/>
      <c r="P68" s="2"/>
      <c r="Q68" s="2"/>
      <c r="R68" s="2"/>
      <c r="S68" s="2"/>
      <c r="T68" s="2"/>
      <c r="U68" s="2"/>
      <c r="V68" s="2"/>
      <c r="W68" s="2"/>
      <c r="X68" s="2"/>
      <c r="Y68" s="2"/>
      <c r="Z68" s="2"/>
      <c r="AA68" s="2"/>
    </row>
    <row r="69" spans="1:27" ht="13" x14ac:dyDescent="0.15">
      <c r="A69" s="2"/>
      <c r="B69" s="2"/>
      <c r="C69" s="2"/>
      <c r="D69" s="2"/>
      <c r="E69" s="2"/>
      <c r="F69" s="2"/>
      <c r="G69" s="2"/>
      <c r="H69" s="2"/>
      <c r="I69" s="2"/>
      <c r="J69" s="2"/>
      <c r="K69" s="2"/>
      <c r="L69" s="2"/>
      <c r="M69" s="2"/>
      <c r="N69" s="2"/>
      <c r="O69" s="2"/>
      <c r="P69" s="2"/>
      <c r="Q69" s="2"/>
      <c r="R69" s="2"/>
      <c r="S69" s="2"/>
      <c r="T69" s="2"/>
      <c r="U69" s="2"/>
      <c r="V69" s="2"/>
      <c r="W69" s="2"/>
      <c r="X69" s="2"/>
      <c r="Y69" s="2"/>
      <c r="Z69" s="2"/>
      <c r="AA69" s="2"/>
    </row>
    <row r="70" spans="1:27" ht="13" x14ac:dyDescent="0.15">
      <c r="A70" s="2"/>
      <c r="B70" s="2"/>
      <c r="C70" s="2"/>
      <c r="D70" s="2"/>
      <c r="E70" s="2"/>
      <c r="F70" s="2"/>
      <c r="G70" s="2"/>
      <c r="H70" s="2"/>
      <c r="I70" s="2"/>
      <c r="J70" s="2"/>
      <c r="K70" s="2"/>
      <c r="L70" s="2"/>
      <c r="M70" s="2"/>
      <c r="N70" s="2"/>
      <c r="O70" s="2"/>
      <c r="P70" s="2"/>
      <c r="Q70" s="2"/>
      <c r="R70" s="2"/>
      <c r="S70" s="2"/>
      <c r="T70" s="2"/>
      <c r="U70" s="2"/>
      <c r="V70" s="2"/>
      <c r="W70" s="2"/>
      <c r="X70" s="2"/>
      <c r="Y70" s="2"/>
      <c r="Z70" s="2"/>
      <c r="AA70" s="2"/>
    </row>
    <row r="71" spans="1:27" ht="13" x14ac:dyDescent="0.15">
      <c r="A71" s="2"/>
      <c r="B71" s="2"/>
      <c r="C71" s="2"/>
      <c r="D71" s="2"/>
      <c r="E71" s="2"/>
      <c r="F71" s="2"/>
      <c r="G71" s="2"/>
      <c r="H71" s="2"/>
      <c r="I71" s="2"/>
      <c r="J71" s="2"/>
      <c r="K71" s="2"/>
      <c r="L71" s="2"/>
      <c r="M71" s="2"/>
      <c r="N71" s="2"/>
      <c r="O71" s="2"/>
      <c r="P71" s="2"/>
      <c r="Q71" s="2"/>
      <c r="R71" s="2"/>
      <c r="S71" s="2"/>
      <c r="T71" s="2"/>
      <c r="U71" s="2"/>
      <c r="V71" s="2"/>
      <c r="W71" s="2"/>
      <c r="X71" s="2"/>
      <c r="Y71" s="2"/>
      <c r="Z71" s="2"/>
      <c r="AA71" s="2"/>
    </row>
    <row r="72" spans="1:27" ht="13" x14ac:dyDescent="0.15">
      <c r="A72" s="2"/>
      <c r="B72" s="2"/>
      <c r="C72" s="2"/>
      <c r="D72" s="2"/>
      <c r="E72" s="2"/>
      <c r="F72" s="2"/>
      <c r="G72" s="2"/>
      <c r="H72" s="2"/>
      <c r="I72" s="2"/>
      <c r="J72" s="2"/>
      <c r="K72" s="2"/>
      <c r="L72" s="2"/>
      <c r="M72" s="2"/>
      <c r="N72" s="2"/>
      <c r="O72" s="2"/>
      <c r="P72" s="2"/>
      <c r="Q72" s="2"/>
      <c r="R72" s="2"/>
      <c r="S72" s="2"/>
      <c r="T72" s="2"/>
      <c r="U72" s="2"/>
      <c r="V72" s="2"/>
      <c r="W72" s="2"/>
      <c r="X72" s="2"/>
      <c r="Y72" s="2"/>
      <c r="Z72" s="2"/>
      <c r="AA72" s="2"/>
    </row>
    <row r="73" spans="1:27" ht="13" x14ac:dyDescent="0.15">
      <c r="A73" s="2"/>
      <c r="B73" s="2"/>
      <c r="C73" s="2"/>
      <c r="D73" s="2"/>
      <c r="E73" s="2"/>
      <c r="F73" s="2"/>
      <c r="G73" s="2"/>
      <c r="H73" s="2"/>
      <c r="I73" s="2"/>
      <c r="J73" s="2"/>
      <c r="K73" s="2"/>
      <c r="L73" s="2"/>
      <c r="M73" s="2"/>
      <c r="N73" s="2"/>
      <c r="O73" s="2"/>
      <c r="P73" s="2"/>
      <c r="Q73" s="2"/>
      <c r="R73" s="2"/>
      <c r="S73" s="2"/>
      <c r="T73" s="2"/>
      <c r="U73" s="2"/>
      <c r="V73" s="2"/>
      <c r="W73" s="2"/>
      <c r="X73" s="2"/>
      <c r="Y73" s="2"/>
      <c r="Z73" s="2"/>
      <c r="AA73" s="2"/>
    </row>
    <row r="74" spans="1:27" ht="13" x14ac:dyDescent="0.15">
      <c r="A74" s="2"/>
      <c r="B74" s="2"/>
      <c r="C74" s="2"/>
      <c r="D74" s="2"/>
      <c r="E74" s="2"/>
      <c r="F74" s="2"/>
      <c r="G74" s="2"/>
      <c r="H74" s="2"/>
      <c r="I74" s="2"/>
      <c r="J74" s="2"/>
      <c r="K74" s="2"/>
      <c r="L74" s="2"/>
      <c r="M74" s="2"/>
      <c r="N74" s="2"/>
      <c r="O74" s="2"/>
      <c r="P74" s="2"/>
      <c r="Q74" s="2"/>
      <c r="R74" s="2"/>
      <c r="S74" s="2"/>
      <c r="T74" s="2"/>
      <c r="U74" s="2"/>
      <c r="V74" s="2"/>
      <c r="W74" s="2"/>
      <c r="X74" s="2"/>
      <c r="Y74" s="2"/>
      <c r="Z74" s="2"/>
      <c r="AA74" s="2"/>
    </row>
    <row r="75" spans="1:27" ht="13" x14ac:dyDescent="0.15">
      <c r="A75" s="2"/>
      <c r="B75" s="2"/>
      <c r="C75" s="2"/>
      <c r="D75" s="2"/>
      <c r="E75" s="2"/>
      <c r="F75" s="2"/>
      <c r="G75" s="2"/>
      <c r="H75" s="2"/>
      <c r="I75" s="2"/>
      <c r="J75" s="2"/>
      <c r="K75" s="2"/>
      <c r="L75" s="2"/>
      <c r="M75" s="2"/>
      <c r="N75" s="2"/>
      <c r="O75" s="2"/>
      <c r="P75" s="2"/>
      <c r="Q75" s="2"/>
      <c r="R75" s="2"/>
      <c r="S75" s="2"/>
      <c r="T75" s="2"/>
      <c r="U75" s="2"/>
      <c r="V75" s="2"/>
      <c r="W75" s="2"/>
      <c r="X75" s="2"/>
      <c r="Y75" s="2"/>
      <c r="Z75" s="2"/>
      <c r="AA75" s="2"/>
    </row>
    <row r="76" spans="1:27" ht="13" x14ac:dyDescent="0.15">
      <c r="A76" s="2"/>
      <c r="B76" s="2"/>
      <c r="C76" s="2"/>
      <c r="D76" s="2"/>
      <c r="E76" s="2"/>
      <c r="F76" s="2"/>
      <c r="G76" s="2"/>
      <c r="H76" s="2"/>
      <c r="I76" s="2"/>
      <c r="J76" s="2"/>
      <c r="K76" s="2"/>
      <c r="L76" s="2"/>
      <c r="M76" s="2"/>
      <c r="N76" s="2"/>
      <c r="O76" s="2"/>
      <c r="P76" s="2"/>
      <c r="Q76" s="2"/>
      <c r="R76" s="2"/>
      <c r="S76" s="2"/>
      <c r="T76" s="2"/>
      <c r="U76" s="2"/>
      <c r="V76" s="2"/>
      <c r="W76" s="2"/>
      <c r="X76" s="2"/>
      <c r="Y76" s="2"/>
      <c r="Z76" s="2"/>
      <c r="AA76" s="2"/>
    </row>
    <row r="77" spans="1:27" ht="13" x14ac:dyDescent="0.15">
      <c r="A77" s="2"/>
      <c r="B77" s="2"/>
      <c r="C77" s="2"/>
      <c r="D77" s="2"/>
      <c r="E77" s="2"/>
      <c r="F77" s="2"/>
      <c r="G77" s="2"/>
      <c r="H77" s="2"/>
      <c r="I77" s="2"/>
      <c r="J77" s="2"/>
      <c r="K77" s="2"/>
      <c r="L77" s="2"/>
      <c r="M77" s="2"/>
      <c r="N77" s="2"/>
      <c r="O77" s="2"/>
      <c r="P77" s="2"/>
      <c r="Q77" s="2"/>
      <c r="R77" s="2"/>
      <c r="S77" s="2"/>
      <c r="T77" s="2"/>
      <c r="U77" s="2"/>
      <c r="V77" s="2"/>
      <c r="W77" s="2"/>
      <c r="X77" s="2"/>
      <c r="Y77" s="2"/>
      <c r="Z77" s="2"/>
      <c r="AA77" s="2"/>
    </row>
    <row r="78" spans="1:27" ht="13" x14ac:dyDescent="0.15">
      <c r="A78" s="2"/>
      <c r="B78" s="2"/>
      <c r="C78" s="2"/>
      <c r="D78" s="2"/>
      <c r="E78" s="2"/>
      <c r="F78" s="2"/>
      <c r="G78" s="2"/>
      <c r="H78" s="2"/>
      <c r="I78" s="2"/>
      <c r="J78" s="2"/>
      <c r="K78" s="2"/>
      <c r="L78" s="2"/>
      <c r="M78" s="2"/>
      <c r="N78" s="2"/>
      <c r="O78" s="2"/>
      <c r="P78" s="2"/>
      <c r="Q78" s="2"/>
      <c r="R78" s="2"/>
      <c r="S78" s="2"/>
      <c r="T78" s="2"/>
      <c r="U78" s="2"/>
      <c r="V78" s="2"/>
      <c r="W78" s="2"/>
      <c r="X78" s="2"/>
      <c r="Y78" s="2"/>
      <c r="Z78" s="2"/>
      <c r="AA78" s="2"/>
    </row>
    <row r="79" spans="1:27" ht="13" x14ac:dyDescent="0.15">
      <c r="A79" s="2"/>
      <c r="B79" s="2"/>
      <c r="C79" s="2"/>
      <c r="D79" s="2"/>
      <c r="E79" s="2"/>
      <c r="F79" s="2"/>
      <c r="G79" s="2"/>
      <c r="H79" s="2"/>
      <c r="I79" s="2"/>
      <c r="J79" s="2"/>
      <c r="K79" s="2"/>
      <c r="L79" s="2"/>
      <c r="M79" s="2"/>
      <c r="N79" s="2"/>
      <c r="O79" s="2"/>
      <c r="P79" s="2"/>
      <c r="Q79" s="2"/>
      <c r="R79" s="2"/>
      <c r="S79" s="2"/>
      <c r="T79" s="2"/>
      <c r="U79" s="2"/>
      <c r="V79" s="2"/>
      <c r="W79" s="2"/>
      <c r="X79" s="2"/>
      <c r="Y79" s="2"/>
      <c r="Z79" s="2"/>
      <c r="AA79" s="2"/>
    </row>
    <row r="80" spans="1:27" ht="13" x14ac:dyDescent="0.15">
      <c r="A80" s="2"/>
      <c r="B80" s="2"/>
      <c r="C80" s="2"/>
      <c r="D80" s="2"/>
      <c r="E80" s="2"/>
      <c r="F80" s="2"/>
      <c r="G80" s="2"/>
      <c r="H80" s="2"/>
      <c r="I80" s="2"/>
      <c r="J80" s="2"/>
      <c r="K80" s="2"/>
      <c r="L80" s="2"/>
      <c r="M80" s="2"/>
      <c r="N80" s="2"/>
      <c r="O80" s="2"/>
      <c r="P80" s="2"/>
      <c r="Q80" s="2"/>
      <c r="R80" s="2"/>
      <c r="S80" s="2"/>
      <c r="T80" s="2"/>
      <c r="U80" s="2"/>
      <c r="V80" s="2"/>
      <c r="W80" s="2"/>
      <c r="X80" s="2"/>
      <c r="Y80" s="2"/>
      <c r="Z80" s="2"/>
      <c r="AA80" s="2"/>
    </row>
    <row r="81" spans="1:27" ht="13" x14ac:dyDescent="0.15">
      <c r="A81" s="2"/>
      <c r="B81" s="2"/>
      <c r="C81" s="2"/>
      <c r="D81" s="2"/>
      <c r="E81" s="2"/>
      <c r="F81" s="2"/>
      <c r="G81" s="2"/>
      <c r="H81" s="2"/>
      <c r="I81" s="2"/>
      <c r="J81" s="2"/>
      <c r="K81" s="2"/>
      <c r="L81" s="2"/>
      <c r="M81" s="2"/>
      <c r="N81" s="2"/>
      <c r="O81" s="2"/>
      <c r="P81" s="2"/>
      <c r="Q81" s="2"/>
      <c r="R81" s="2"/>
      <c r="S81" s="2"/>
      <c r="T81" s="2"/>
      <c r="U81" s="2"/>
      <c r="V81" s="2"/>
      <c r="W81" s="2"/>
      <c r="X81" s="2"/>
      <c r="Y81" s="2"/>
      <c r="Z81" s="2"/>
      <c r="AA81" s="2"/>
    </row>
    <row r="82" spans="1:27" ht="13" x14ac:dyDescent="0.15">
      <c r="A82" s="2"/>
      <c r="B82" s="2"/>
      <c r="C82" s="2"/>
      <c r="D82" s="2"/>
      <c r="E82" s="2"/>
      <c r="F82" s="2"/>
      <c r="G82" s="2"/>
      <c r="H82" s="2"/>
      <c r="I82" s="2"/>
      <c r="J82" s="2"/>
      <c r="K82" s="2"/>
      <c r="L82" s="2"/>
      <c r="M82" s="2"/>
      <c r="N82" s="2"/>
      <c r="O82" s="2"/>
      <c r="P82" s="2"/>
      <c r="Q82" s="2"/>
      <c r="R82" s="2"/>
      <c r="S82" s="2"/>
      <c r="T82" s="2"/>
      <c r="U82" s="2"/>
      <c r="V82" s="2"/>
      <c r="W82" s="2"/>
      <c r="X82" s="2"/>
      <c r="Y82" s="2"/>
      <c r="Z82" s="2"/>
      <c r="AA82" s="2"/>
    </row>
    <row r="83" spans="1:27" ht="13" x14ac:dyDescent="0.15">
      <c r="A83" s="2"/>
      <c r="B83" s="2"/>
      <c r="C83" s="2"/>
      <c r="D83" s="2"/>
      <c r="E83" s="2"/>
      <c r="F83" s="2"/>
      <c r="G83" s="2"/>
      <c r="H83" s="2"/>
      <c r="I83" s="2"/>
      <c r="J83" s="2"/>
      <c r="K83" s="2"/>
      <c r="L83" s="2"/>
      <c r="M83" s="2"/>
      <c r="N83" s="2"/>
      <c r="O83" s="2"/>
      <c r="P83" s="2"/>
      <c r="Q83" s="2"/>
      <c r="R83" s="2"/>
      <c r="S83" s="2"/>
      <c r="T83" s="2"/>
      <c r="U83" s="2"/>
      <c r="V83" s="2"/>
      <c r="W83" s="2"/>
      <c r="X83" s="2"/>
      <c r="Y83" s="2"/>
      <c r="Z83" s="2"/>
      <c r="AA83" s="2"/>
    </row>
    <row r="84" spans="1:27" ht="13" x14ac:dyDescent="0.15">
      <c r="A84" s="2"/>
      <c r="B84" s="2"/>
      <c r="C84" s="2"/>
      <c r="D84" s="2"/>
      <c r="E84" s="2"/>
      <c r="F84" s="2"/>
      <c r="G84" s="2"/>
      <c r="H84" s="2"/>
      <c r="I84" s="2"/>
      <c r="J84" s="2"/>
      <c r="K84" s="2"/>
      <c r="L84" s="2"/>
      <c r="M84" s="2"/>
      <c r="N84" s="2"/>
      <c r="O84" s="2"/>
      <c r="P84" s="2"/>
      <c r="Q84" s="2"/>
      <c r="R84" s="2"/>
      <c r="S84" s="2"/>
      <c r="T84" s="2"/>
      <c r="U84" s="2"/>
      <c r="V84" s="2"/>
      <c r="W84" s="2"/>
      <c r="X84" s="2"/>
      <c r="Y84" s="2"/>
      <c r="Z84" s="2"/>
      <c r="AA84" s="2"/>
    </row>
    <row r="85" spans="1:27" ht="13" x14ac:dyDescent="0.15">
      <c r="A85" s="2"/>
      <c r="B85" s="2"/>
      <c r="C85" s="2"/>
      <c r="D85" s="2"/>
      <c r="E85" s="2"/>
      <c r="F85" s="2"/>
      <c r="G85" s="2"/>
      <c r="H85" s="2"/>
      <c r="I85" s="2"/>
      <c r="J85" s="2"/>
      <c r="K85" s="2"/>
      <c r="L85" s="2"/>
      <c r="M85" s="2"/>
      <c r="N85" s="2"/>
      <c r="O85" s="2"/>
      <c r="P85" s="2"/>
      <c r="Q85" s="2"/>
      <c r="R85" s="2"/>
      <c r="S85" s="2"/>
      <c r="T85" s="2"/>
      <c r="U85" s="2"/>
      <c r="V85" s="2"/>
      <c r="W85" s="2"/>
      <c r="X85" s="2"/>
      <c r="Y85" s="2"/>
      <c r="Z85" s="2"/>
      <c r="AA85" s="2"/>
    </row>
    <row r="86" spans="1:27" ht="13" x14ac:dyDescent="0.15">
      <c r="A86" s="2"/>
      <c r="B86" s="2"/>
      <c r="C86" s="2"/>
      <c r="D86" s="2"/>
      <c r="E86" s="2"/>
      <c r="F86" s="2"/>
      <c r="G86" s="2"/>
      <c r="H86" s="2"/>
      <c r="I86" s="2"/>
      <c r="J86" s="2"/>
      <c r="K86" s="2"/>
      <c r="L86" s="2"/>
      <c r="M86" s="2"/>
      <c r="N86" s="2"/>
      <c r="O86" s="2"/>
      <c r="P86" s="2"/>
      <c r="Q86" s="2"/>
      <c r="R86" s="2"/>
      <c r="S86" s="2"/>
      <c r="T86" s="2"/>
      <c r="U86" s="2"/>
      <c r="V86" s="2"/>
      <c r="W86" s="2"/>
      <c r="X86" s="2"/>
      <c r="Y86" s="2"/>
      <c r="Z86" s="2"/>
      <c r="AA86" s="2"/>
    </row>
    <row r="87" spans="1:27" ht="13" x14ac:dyDescent="0.15">
      <c r="A87" s="2"/>
      <c r="B87" s="2"/>
      <c r="C87" s="2"/>
      <c r="D87" s="2"/>
      <c r="E87" s="2"/>
      <c r="F87" s="2"/>
      <c r="G87" s="2"/>
      <c r="H87" s="2"/>
      <c r="I87" s="2"/>
      <c r="J87" s="2"/>
      <c r="K87" s="2"/>
      <c r="L87" s="2"/>
      <c r="M87" s="2"/>
      <c r="N87" s="2"/>
      <c r="O87" s="2"/>
      <c r="P87" s="2"/>
      <c r="Q87" s="2"/>
      <c r="R87" s="2"/>
      <c r="S87" s="2"/>
      <c r="T87" s="2"/>
      <c r="U87" s="2"/>
      <c r="V87" s="2"/>
      <c r="W87" s="2"/>
      <c r="X87" s="2"/>
      <c r="Y87" s="2"/>
      <c r="Z87" s="2"/>
      <c r="AA87" s="2"/>
    </row>
    <row r="88" spans="1:27" ht="13" x14ac:dyDescent="0.15">
      <c r="A88" s="2"/>
      <c r="B88" s="2"/>
      <c r="C88" s="2"/>
      <c r="D88" s="2"/>
      <c r="E88" s="2"/>
      <c r="F88" s="2"/>
      <c r="G88" s="2"/>
      <c r="H88" s="2"/>
      <c r="I88" s="2"/>
      <c r="J88" s="2"/>
      <c r="K88" s="2"/>
      <c r="L88" s="2"/>
      <c r="M88" s="2"/>
      <c r="N88" s="2"/>
      <c r="O88" s="2"/>
      <c r="P88" s="2"/>
      <c r="Q88" s="2"/>
      <c r="R88" s="2"/>
      <c r="S88" s="2"/>
      <c r="T88" s="2"/>
      <c r="U88" s="2"/>
      <c r="V88" s="2"/>
      <c r="W88" s="2"/>
      <c r="X88" s="2"/>
      <c r="Y88" s="2"/>
      <c r="Z88" s="2"/>
      <c r="AA88" s="2"/>
    </row>
    <row r="89" spans="1:27" ht="13" x14ac:dyDescent="0.15">
      <c r="A89" s="2"/>
      <c r="B89" s="2"/>
      <c r="C89" s="2"/>
      <c r="D89" s="2"/>
      <c r="E89" s="2"/>
      <c r="F89" s="2"/>
      <c r="G89" s="2"/>
      <c r="H89" s="2"/>
      <c r="I89" s="2"/>
      <c r="J89" s="2"/>
      <c r="K89" s="2"/>
      <c r="L89" s="2"/>
      <c r="M89" s="2"/>
      <c r="N89" s="2"/>
      <c r="O89" s="2"/>
      <c r="P89" s="2"/>
      <c r="Q89" s="2"/>
      <c r="R89" s="2"/>
      <c r="S89" s="2"/>
      <c r="T89" s="2"/>
      <c r="U89" s="2"/>
      <c r="V89" s="2"/>
      <c r="W89" s="2"/>
      <c r="X89" s="2"/>
      <c r="Y89" s="2"/>
      <c r="Z89" s="2"/>
      <c r="AA89" s="2"/>
    </row>
    <row r="90" spans="1:27" ht="13" x14ac:dyDescent="0.15">
      <c r="A90" s="2"/>
      <c r="B90" s="2"/>
      <c r="C90" s="2"/>
      <c r="D90" s="2"/>
      <c r="E90" s="2"/>
      <c r="F90" s="2"/>
      <c r="G90" s="2"/>
      <c r="H90" s="2"/>
      <c r="I90" s="2"/>
      <c r="J90" s="2"/>
      <c r="K90" s="2"/>
      <c r="L90" s="2"/>
      <c r="M90" s="2"/>
      <c r="N90" s="2"/>
      <c r="O90" s="2"/>
      <c r="P90" s="2"/>
      <c r="Q90" s="2"/>
      <c r="R90" s="2"/>
      <c r="S90" s="2"/>
      <c r="T90" s="2"/>
      <c r="U90" s="2"/>
      <c r="V90" s="2"/>
      <c r="W90" s="2"/>
      <c r="X90" s="2"/>
      <c r="Y90" s="2"/>
      <c r="Z90" s="2"/>
      <c r="AA90" s="2"/>
    </row>
    <row r="91" spans="1:27" ht="13" x14ac:dyDescent="0.15">
      <c r="A91" s="2"/>
      <c r="B91" s="2"/>
      <c r="C91" s="2"/>
      <c r="D91" s="2"/>
      <c r="E91" s="2"/>
      <c r="F91" s="2"/>
      <c r="G91" s="2"/>
      <c r="H91" s="2"/>
      <c r="I91" s="2"/>
      <c r="J91" s="2"/>
      <c r="K91" s="2"/>
      <c r="L91" s="2"/>
      <c r="M91" s="2"/>
      <c r="N91" s="2"/>
      <c r="O91" s="2"/>
      <c r="P91" s="2"/>
      <c r="Q91" s="2"/>
      <c r="R91" s="2"/>
      <c r="S91" s="2"/>
      <c r="T91" s="2"/>
      <c r="U91" s="2"/>
      <c r="V91" s="2"/>
      <c r="W91" s="2"/>
      <c r="X91" s="2"/>
      <c r="Y91" s="2"/>
      <c r="Z91" s="2"/>
      <c r="AA91" s="2"/>
    </row>
    <row r="92" spans="1:27" ht="13" x14ac:dyDescent="0.15">
      <c r="A92" s="2"/>
      <c r="B92" s="2"/>
      <c r="C92" s="2"/>
      <c r="D92" s="2"/>
      <c r="E92" s="2"/>
      <c r="F92" s="2"/>
      <c r="G92" s="2"/>
      <c r="H92" s="2"/>
      <c r="I92" s="2"/>
      <c r="J92" s="2"/>
      <c r="K92" s="2"/>
      <c r="L92" s="2"/>
      <c r="M92" s="2"/>
      <c r="N92" s="2"/>
      <c r="O92" s="2"/>
      <c r="P92" s="2"/>
      <c r="Q92" s="2"/>
      <c r="R92" s="2"/>
      <c r="S92" s="2"/>
      <c r="T92" s="2"/>
      <c r="U92" s="2"/>
      <c r="V92" s="2"/>
      <c r="W92" s="2"/>
      <c r="X92" s="2"/>
      <c r="Y92" s="2"/>
      <c r="Z92" s="2"/>
      <c r="AA92" s="2"/>
    </row>
    <row r="93" spans="1:27" ht="13" x14ac:dyDescent="0.15">
      <c r="A93" s="2"/>
      <c r="B93" s="2"/>
      <c r="C93" s="2"/>
      <c r="D93" s="2"/>
      <c r="E93" s="2"/>
      <c r="F93" s="2"/>
      <c r="G93" s="2"/>
      <c r="H93" s="2"/>
      <c r="I93" s="2"/>
      <c r="J93" s="2"/>
      <c r="K93" s="2"/>
      <c r="L93" s="2"/>
      <c r="M93" s="2"/>
      <c r="N93" s="2"/>
      <c r="O93" s="2"/>
      <c r="P93" s="2"/>
      <c r="Q93" s="2"/>
      <c r="R93" s="2"/>
      <c r="S93" s="2"/>
      <c r="T93" s="2"/>
      <c r="U93" s="2"/>
      <c r="V93" s="2"/>
      <c r="W93" s="2"/>
      <c r="X93" s="2"/>
      <c r="Y93" s="2"/>
      <c r="Z93" s="2"/>
      <c r="AA93" s="2"/>
    </row>
    <row r="94" spans="1:27" ht="13" x14ac:dyDescent="0.15">
      <c r="A94" s="2"/>
      <c r="B94" s="2"/>
      <c r="C94" s="2"/>
      <c r="D94" s="2"/>
      <c r="E94" s="2"/>
      <c r="F94" s="2"/>
      <c r="G94" s="2"/>
      <c r="H94" s="2"/>
      <c r="I94" s="2"/>
      <c r="J94" s="2"/>
      <c r="K94" s="2"/>
      <c r="L94" s="2"/>
      <c r="M94" s="2"/>
      <c r="N94" s="2"/>
      <c r="O94" s="2"/>
      <c r="P94" s="2"/>
      <c r="Q94" s="2"/>
      <c r="R94" s="2"/>
      <c r="S94" s="2"/>
      <c r="T94" s="2"/>
      <c r="U94" s="2"/>
      <c r="V94" s="2"/>
      <c r="W94" s="2"/>
      <c r="X94" s="2"/>
      <c r="Y94" s="2"/>
      <c r="Z94" s="2"/>
      <c r="AA94" s="2"/>
    </row>
    <row r="95" spans="1:27" ht="13" x14ac:dyDescent="0.15">
      <c r="A95" s="2"/>
      <c r="B95" s="2"/>
      <c r="C95" s="2"/>
      <c r="D95" s="2"/>
      <c r="E95" s="2"/>
      <c r="F95" s="2"/>
      <c r="G95" s="2"/>
      <c r="H95" s="2"/>
      <c r="I95" s="2"/>
      <c r="J95" s="2"/>
      <c r="K95" s="2"/>
      <c r="L95" s="2"/>
      <c r="M95" s="2"/>
      <c r="N95" s="2"/>
      <c r="O95" s="2"/>
      <c r="P95" s="2"/>
      <c r="Q95" s="2"/>
      <c r="R95" s="2"/>
      <c r="S95" s="2"/>
      <c r="T95" s="2"/>
      <c r="U95" s="2"/>
      <c r="V95" s="2"/>
      <c r="W95" s="2"/>
      <c r="X95" s="2"/>
      <c r="Y95" s="2"/>
      <c r="Z95" s="2"/>
      <c r="AA95" s="2"/>
    </row>
    <row r="96" spans="1:27" ht="13" x14ac:dyDescent="0.15">
      <c r="A96" s="2"/>
      <c r="B96" s="2"/>
      <c r="C96" s="2"/>
      <c r="D96" s="2"/>
      <c r="E96" s="2"/>
      <c r="F96" s="2"/>
      <c r="G96" s="2"/>
      <c r="H96" s="2"/>
      <c r="I96" s="2"/>
      <c r="J96" s="2"/>
      <c r="K96" s="2"/>
      <c r="L96" s="2"/>
      <c r="M96" s="2"/>
      <c r="N96" s="2"/>
      <c r="O96" s="2"/>
      <c r="P96" s="2"/>
      <c r="Q96" s="2"/>
      <c r="R96" s="2"/>
      <c r="S96" s="2"/>
      <c r="T96" s="2"/>
      <c r="U96" s="2"/>
      <c r="V96" s="2"/>
      <c r="W96" s="2"/>
      <c r="X96" s="2"/>
      <c r="Y96" s="2"/>
      <c r="Z96" s="2"/>
      <c r="AA96" s="2"/>
    </row>
    <row r="97" spans="1:27" ht="13" x14ac:dyDescent="0.15">
      <c r="A97" s="2"/>
      <c r="B97" s="2"/>
      <c r="C97" s="2"/>
      <c r="D97" s="2"/>
      <c r="E97" s="2"/>
      <c r="F97" s="2"/>
      <c r="G97" s="2"/>
      <c r="H97" s="2"/>
      <c r="I97" s="2"/>
      <c r="J97" s="2"/>
      <c r="K97" s="2"/>
      <c r="L97" s="2"/>
      <c r="M97" s="2"/>
      <c r="N97" s="2"/>
      <c r="O97" s="2"/>
      <c r="P97" s="2"/>
      <c r="Q97" s="2"/>
      <c r="R97" s="2"/>
      <c r="S97" s="2"/>
      <c r="T97" s="2"/>
      <c r="U97" s="2"/>
      <c r="V97" s="2"/>
      <c r="W97" s="2"/>
      <c r="X97" s="2"/>
      <c r="Y97" s="2"/>
      <c r="Z97" s="2"/>
      <c r="AA97" s="2"/>
    </row>
    <row r="98" spans="1:27" ht="13" x14ac:dyDescent="0.15">
      <c r="A98" s="2"/>
      <c r="B98" s="2"/>
      <c r="C98" s="2"/>
      <c r="D98" s="2"/>
      <c r="E98" s="2"/>
      <c r="F98" s="2"/>
      <c r="G98" s="2"/>
      <c r="H98" s="2"/>
      <c r="I98" s="2"/>
      <c r="J98" s="2"/>
      <c r="K98" s="2"/>
      <c r="L98" s="2"/>
      <c r="M98" s="2"/>
      <c r="N98" s="2"/>
      <c r="O98" s="2"/>
      <c r="P98" s="2"/>
      <c r="Q98" s="2"/>
      <c r="R98" s="2"/>
      <c r="S98" s="2"/>
      <c r="T98" s="2"/>
      <c r="U98" s="2"/>
      <c r="V98" s="2"/>
      <c r="W98" s="2"/>
      <c r="X98" s="2"/>
      <c r="Y98" s="2"/>
      <c r="Z98" s="2"/>
      <c r="AA98" s="2"/>
    </row>
    <row r="99" spans="1:27" ht="13" x14ac:dyDescent="0.15">
      <c r="A99" s="2"/>
      <c r="B99" s="2"/>
      <c r="C99" s="2"/>
      <c r="D99" s="2"/>
      <c r="E99" s="2"/>
      <c r="F99" s="2"/>
      <c r="G99" s="2"/>
      <c r="H99" s="2"/>
      <c r="I99" s="2"/>
      <c r="J99" s="2"/>
      <c r="K99" s="2"/>
      <c r="L99" s="2"/>
      <c r="M99" s="2"/>
      <c r="N99" s="2"/>
      <c r="O99" s="2"/>
      <c r="P99" s="2"/>
      <c r="Q99" s="2"/>
      <c r="R99" s="2"/>
      <c r="S99" s="2"/>
      <c r="T99" s="2"/>
      <c r="U99" s="2"/>
      <c r="V99" s="2"/>
      <c r="W99" s="2"/>
      <c r="X99" s="2"/>
      <c r="Y99" s="2"/>
      <c r="Z99" s="2"/>
      <c r="AA99" s="2"/>
    </row>
    <row r="100" spans="1:27" ht="13" x14ac:dyDescent="0.1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row>
    <row r="101" spans="1:27" ht="13" x14ac:dyDescent="0.1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row>
    <row r="102" spans="1:27" ht="13" x14ac:dyDescent="0.1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row>
    <row r="103" spans="1:27" ht="13" x14ac:dyDescent="0.1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row>
    <row r="104" spans="1:27" ht="13" x14ac:dyDescent="0.1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row>
    <row r="105" spans="1:27" ht="13" x14ac:dyDescent="0.1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row>
    <row r="106" spans="1:27" ht="13" x14ac:dyDescent="0.1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row>
    <row r="107" spans="1:27" ht="13" x14ac:dyDescent="0.1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row>
    <row r="108" spans="1:27" ht="13" x14ac:dyDescent="0.1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row>
    <row r="109" spans="1:27" ht="13" x14ac:dyDescent="0.1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row>
    <row r="110" spans="1:27" ht="13" x14ac:dyDescent="0.1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1:27" ht="13" x14ac:dyDescent="0.1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1:27" ht="13" x14ac:dyDescent="0.1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row>
    <row r="113" spans="1:27" ht="13" x14ac:dyDescent="0.1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row>
    <row r="114" spans="1:27" ht="13" x14ac:dyDescent="0.1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row>
    <row r="115" spans="1:27" ht="13" x14ac:dyDescent="0.1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row>
    <row r="116" spans="1:27" ht="13" x14ac:dyDescent="0.1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row>
    <row r="117" spans="1:27" ht="13" x14ac:dyDescent="0.1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row>
    <row r="118" spans="1:27" ht="13" x14ac:dyDescent="0.1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row>
    <row r="119" spans="1:27" ht="13" x14ac:dyDescent="0.1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row>
    <row r="120" spans="1:27" ht="13" x14ac:dyDescent="0.1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row>
    <row r="121" spans="1:27" ht="13" x14ac:dyDescent="0.1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row>
    <row r="122" spans="1:27" ht="13" x14ac:dyDescent="0.1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row>
    <row r="123" spans="1:27" ht="13" x14ac:dyDescent="0.1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row>
    <row r="124" spans="1:27" ht="13" x14ac:dyDescent="0.1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row>
    <row r="125" spans="1:27" ht="13" x14ac:dyDescent="0.1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row>
    <row r="126" spans="1:27" ht="13" x14ac:dyDescent="0.1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row>
    <row r="127" spans="1:27" ht="13" x14ac:dyDescent="0.1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row>
    <row r="128" spans="1:27" ht="13" x14ac:dyDescent="0.1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row>
    <row r="129" spans="1:27" ht="13" x14ac:dyDescent="0.1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row>
    <row r="130" spans="1:27" ht="13" x14ac:dyDescent="0.1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row>
    <row r="131" spans="1:27" ht="13" x14ac:dyDescent="0.1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row>
    <row r="132" spans="1:27" ht="13" x14ac:dyDescent="0.1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row>
    <row r="133" spans="1:27" ht="13" x14ac:dyDescent="0.1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row>
    <row r="134" spans="1:27" ht="13" x14ac:dyDescent="0.1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row>
    <row r="135" spans="1:27" ht="13" x14ac:dyDescent="0.1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row>
    <row r="136" spans="1:27" ht="13" x14ac:dyDescent="0.1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row>
    <row r="137" spans="1:27" ht="13" x14ac:dyDescent="0.1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row>
    <row r="138" spans="1:27" ht="13" x14ac:dyDescent="0.1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row>
    <row r="139" spans="1:27" ht="13" x14ac:dyDescent="0.1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row>
    <row r="140" spans="1:27" ht="13" x14ac:dyDescent="0.1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row>
    <row r="141" spans="1:27" ht="13" x14ac:dyDescent="0.1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row>
    <row r="142" spans="1:27" ht="13" x14ac:dyDescent="0.1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row>
    <row r="143" spans="1:27" ht="13" x14ac:dyDescent="0.1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row>
    <row r="144" spans="1:27" ht="13" x14ac:dyDescent="0.1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row>
    <row r="145" spans="1:27" ht="13" x14ac:dyDescent="0.1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row>
    <row r="146" spans="1:27" ht="13" x14ac:dyDescent="0.1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row>
    <row r="147" spans="1:27" ht="13" x14ac:dyDescent="0.1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row>
    <row r="148" spans="1:27" ht="13" x14ac:dyDescent="0.1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row>
    <row r="149" spans="1:27" ht="13" x14ac:dyDescent="0.1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row>
    <row r="150" spans="1:27" ht="13" x14ac:dyDescent="0.1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row>
    <row r="151" spans="1:27" ht="13" x14ac:dyDescent="0.1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row>
    <row r="152" spans="1:27" ht="13" x14ac:dyDescent="0.1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row>
    <row r="153" spans="1:27" ht="13" x14ac:dyDescent="0.1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row>
    <row r="154" spans="1:27" ht="13" x14ac:dyDescent="0.1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row>
    <row r="155" spans="1:27" ht="13" x14ac:dyDescent="0.1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row>
    <row r="156" spans="1:27" ht="13" x14ac:dyDescent="0.1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row>
    <row r="157" spans="1:27" ht="13" x14ac:dyDescent="0.1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row>
    <row r="158" spans="1:27" ht="13" x14ac:dyDescent="0.1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row>
    <row r="159" spans="1:27" ht="13" x14ac:dyDescent="0.1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row>
    <row r="160" spans="1:27" ht="13" x14ac:dyDescent="0.1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row>
    <row r="161" spans="1:27" ht="13" x14ac:dyDescent="0.1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row>
    <row r="162" spans="1:27" ht="13" x14ac:dyDescent="0.1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row>
    <row r="163" spans="1:27" ht="13" x14ac:dyDescent="0.1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row>
    <row r="164" spans="1:27" ht="13" x14ac:dyDescent="0.1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row>
    <row r="165" spans="1:27" ht="13" x14ac:dyDescent="0.1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row>
    <row r="166" spans="1:27" ht="13" x14ac:dyDescent="0.1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row>
    <row r="167" spans="1:27" ht="13" x14ac:dyDescent="0.1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row>
    <row r="168" spans="1:27" ht="13" x14ac:dyDescent="0.1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row>
    <row r="169" spans="1:27" ht="13" x14ac:dyDescent="0.1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row>
    <row r="170" spans="1:27" ht="13" x14ac:dyDescent="0.1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row>
    <row r="171" spans="1:27" ht="13" x14ac:dyDescent="0.1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row>
    <row r="172" spans="1:27" ht="13" x14ac:dyDescent="0.1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row>
    <row r="173" spans="1:27" ht="13" x14ac:dyDescent="0.1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row>
    <row r="174" spans="1:27" ht="13" x14ac:dyDescent="0.1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row>
    <row r="175" spans="1:27" ht="13" x14ac:dyDescent="0.1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row>
    <row r="176" spans="1:27" ht="13" x14ac:dyDescent="0.1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row>
    <row r="177" spans="1:27" ht="13" x14ac:dyDescent="0.1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row>
    <row r="178" spans="1:27" ht="13" x14ac:dyDescent="0.1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row>
    <row r="179" spans="1:27" ht="13" x14ac:dyDescent="0.1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row>
    <row r="180" spans="1:27" ht="13" x14ac:dyDescent="0.1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row>
    <row r="181" spans="1:27" ht="13" x14ac:dyDescent="0.1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row>
    <row r="182" spans="1:27" ht="13" x14ac:dyDescent="0.1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row>
    <row r="183" spans="1:27" ht="13" x14ac:dyDescent="0.1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row>
    <row r="184" spans="1:27" ht="13" x14ac:dyDescent="0.1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row>
    <row r="185" spans="1:27" ht="13" x14ac:dyDescent="0.1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row>
    <row r="186" spans="1:27" ht="13" x14ac:dyDescent="0.1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row>
    <row r="187" spans="1:27" ht="13" x14ac:dyDescent="0.1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row>
    <row r="188" spans="1:27" ht="13" x14ac:dyDescent="0.1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row>
    <row r="189" spans="1:27" ht="13" x14ac:dyDescent="0.1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row>
    <row r="190" spans="1:27" ht="13" x14ac:dyDescent="0.1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row>
    <row r="191" spans="1:27" ht="13" x14ac:dyDescent="0.1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row>
    <row r="192" spans="1:27" ht="13" x14ac:dyDescent="0.1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row>
    <row r="193" spans="1:27" ht="13" x14ac:dyDescent="0.1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row>
    <row r="194" spans="1:27" ht="13" x14ac:dyDescent="0.1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row>
    <row r="195" spans="1:27" ht="13" x14ac:dyDescent="0.1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row>
    <row r="196" spans="1:27" ht="13" x14ac:dyDescent="0.1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row>
    <row r="197" spans="1:27" ht="13" x14ac:dyDescent="0.1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row>
    <row r="198" spans="1:27" ht="13" x14ac:dyDescent="0.1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row>
    <row r="199" spans="1:27" ht="13" x14ac:dyDescent="0.1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row>
    <row r="200" spans="1:27" ht="13" x14ac:dyDescent="0.1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row>
    <row r="201" spans="1:27" ht="13" x14ac:dyDescent="0.1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row>
    <row r="202" spans="1:27" ht="13" x14ac:dyDescent="0.1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row>
    <row r="203" spans="1:27" ht="13" x14ac:dyDescent="0.1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row>
    <row r="204" spans="1:27" ht="13" x14ac:dyDescent="0.1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row>
    <row r="205" spans="1:27" ht="13" x14ac:dyDescent="0.1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row>
    <row r="206" spans="1:27" ht="13" x14ac:dyDescent="0.1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row>
    <row r="207" spans="1:27" ht="13" x14ac:dyDescent="0.1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row>
    <row r="208" spans="1:27" ht="13" x14ac:dyDescent="0.1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row>
    <row r="209" spans="1:27" ht="13" x14ac:dyDescent="0.1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row>
    <row r="210" spans="1:27" ht="13" x14ac:dyDescent="0.1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row>
    <row r="211" spans="1:27" ht="13" x14ac:dyDescent="0.1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row>
    <row r="212" spans="1:27" ht="13" x14ac:dyDescent="0.1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row>
    <row r="213" spans="1:27" ht="13" x14ac:dyDescent="0.1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row>
    <row r="214" spans="1:27" ht="13" x14ac:dyDescent="0.1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row>
    <row r="215" spans="1:27" ht="13" x14ac:dyDescent="0.1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row>
    <row r="216" spans="1:27" ht="13" x14ac:dyDescent="0.1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row>
    <row r="217" spans="1:27" ht="13" x14ac:dyDescent="0.1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row>
    <row r="218" spans="1:27" ht="13" x14ac:dyDescent="0.1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row>
    <row r="219" spans="1:27" ht="13" x14ac:dyDescent="0.1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row>
    <row r="220" spans="1:27" ht="13" x14ac:dyDescent="0.1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row>
    <row r="221" spans="1:27" ht="13" x14ac:dyDescent="0.1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row>
    <row r="222" spans="1:27" ht="13" x14ac:dyDescent="0.1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row>
    <row r="223" spans="1:27" ht="13" x14ac:dyDescent="0.1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row>
    <row r="224" spans="1:27" ht="13" x14ac:dyDescent="0.1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row>
    <row r="225" spans="1:27" ht="13" x14ac:dyDescent="0.1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row>
    <row r="226" spans="1:27" ht="13" x14ac:dyDescent="0.1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row>
    <row r="227" spans="1:27" ht="13" x14ac:dyDescent="0.1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row>
    <row r="228" spans="1:27" ht="13" x14ac:dyDescent="0.1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row>
    <row r="229" spans="1:27" ht="13" x14ac:dyDescent="0.1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row>
    <row r="230" spans="1:27" ht="13" x14ac:dyDescent="0.1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row>
    <row r="231" spans="1:27" ht="13" x14ac:dyDescent="0.1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row>
    <row r="232" spans="1:27" ht="13" x14ac:dyDescent="0.1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row>
    <row r="233" spans="1:27" ht="13" x14ac:dyDescent="0.1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row>
    <row r="234" spans="1:27" ht="13" x14ac:dyDescent="0.1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row>
    <row r="235" spans="1:27" ht="13" x14ac:dyDescent="0.1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row>
    <row r="236" spans="1:27" ht="13" x14ac:dyDescent="0.1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row>
    <row r="237" spans="1:27" ht="13" x14ac:dyDescent="0.1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row>
    <row r="238" spans="1:27" ht="13" x14ac:dyDescent="0.1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row>
    <row r="239" spans="1:27" ht="13" x14ac:dyDescent="0.1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row>
    <row r="240" spans="1:27" ht="13" x14ac:dyDescent="0.1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row>
    <row r="241" spans="1:27" ht="13" x14ac:dyDescent="0.1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row>
    <row r="242" spans="1:27" ht="13" x14ac:dyDescent="0.1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row>
    <row r="243" spans="1:27" ht="13" x14ac:dyDescent="0.1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row>
    <row r="244" spans="1:27" ht="13" x14ac:dyDescent="0.1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row>
    <row r="245" spans="1:27" ht="13" x14ac:dyDescent="0.1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row>
    <row r="246" spans="1:27" ht="13" x14ac:dyDescent="0.1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row>
    <row r="247" spans="1:27" ht="13" x14ac:dyDescent="0.1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row>
    <row r="248" spans="1:27" ht="13" x14ac:dyDescent="0.1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row>
    <row r="249" spans="1:27" ht="13" x14ac:dyDescent="0.1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row>
    <row r="250" spans="1:27" ht="13" x14ac:dyDescent="0.1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row>
    <row r="251" spans="1:27" ht="13" x14ac:dyDescent="0.1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row>
    <row r="252" spans="1:27" ht="13" x14ac:dyDescent="0.1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row>
    <row r="253" spans="1:27" ht="13" x14ac:dyDescent="0.1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row>
    <row r="254" spans="1:27" ht="13" x14ac:dyDescent="0.1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row>
    <row r="255" spans="1:27" ht="13" x14ac:dyDescent="0.1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row>
    <row r="256" spans="1:27" ht="13" x14ac:dyDescent="0.1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row>
    <row r="257" spans="1:27" ht="13" x14ac:dyDescent="0.1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row>
    <row r="258" spans="1:27" ht="13" x14ac:dyDescent="0.1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row>
    <row r="259" spans="1:27" ht="13" x14ac:dyDescent="0.1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row>
    <row r="260" spans="1:27" ht="13" x14ac:dyDescent="0.1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row>
    <row r="261" spans="1:27" ht="13" x14ac:dyDescent="0.1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row>
    <row r="262" spans="1:27" ht="13" x14ac:dyDescent="0.1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row>
    <row r="263" spans="1:27" ht="13" x14ac:dyDescent="0.1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row>
    <row r="264" spans="1:27" ht="13" x14ac:dyDescent="0.1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row>
    <row r="265" spans="1:27" ht="13" x14ac:dyDescent="0.1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row>
    <row r="266" spans="1:27" ht="13" x14ac:dyDescent="0.1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row>
    <row r="267" spans="1:27" ht="13" x14ac:dyDescent="0.1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row>
    <row r="268" spans="1:27" ht="13" x14ac:dyDescent="0.1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row>
    <row r="269" spans="1:27" ht="13" x14ac:dyDescent="0.1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row>
    <row r="270" spans="1:27" ht="13" x14ac:dyDescent="0.1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row>
    <row r="271" spans="1:27" ht="13" x14ac:dyDescent="0.1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row>
    <row r="272" spans="1:27" ht="13" x14ac:dyDescent="0.1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row>
    <row r="273" spans="1:27" ht="13" x14ac:dyDescent="0.1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row>
    <row r="274" spans="1:27" ht="13" x14ac:dyDescent="0.1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row>
    <row r="275" spans="1:27" ht="13" x14ac:dyDescent="0.1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row>
    <row r="276" spans="1:27" ht="13" x14ac:dyDescent="0.1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row>
    <row r="277" spans="1:27" ht="13" x14ac:dyDescent="0.1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row>
    <row r="278" spans="1:27" ht="13" x14ac:dyDescent="0.1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row>
    <row r="279" spans="1:27" ht="13" x14ac:dyDescent="0.1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row>
    <row r="280" spans="1:27" ht="13" x14ac:dyDescent="0.1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row>
    <row r="281" spans="1:27" ht="13" x14ac:dyDescent="0.1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row>
    <row r="282" spans="1:27" ht="13" x14ac:dyDescent="0.1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row>
    <row r="283" spans="1:27" ht="13" x14ac:dyDescent="0.1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row>
    <row r="284" spans="1:27" ht="13" x14ac:dyDescent="0.1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row>
    <row r="285" spans="1:27" ht="13" x14ac:dyDescent="0.1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row>
    <row r="286" spans="1:27" ht="13" x14ac:dyDescent="0.1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row>
    <row r="287" spans="1:27" ht="13" x14ac:dyDescent="0.1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row>
    <row r="288" spans="1:27" ht="13" x14ac:dyDescent="0.1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row>
    <row r="289" spans="1:27" ht="13" x14ac:dyDescent="0.1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row>
    <row r="290" spans="1:27" ht="13" x14ac:dyDescent="0.1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row>
    <row r="291" spans="1:27" ht="13" x14ac:dyDescent="0.1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row>
    <row r="292" spans="1:27" ht="13" x14ac:dyDescent="0.1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row>
    <row r="293" spans="1:27" ht="13" x14ac:dyDescent="0.1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row>
    <row r="294" spans="1:27" ht="13" x14ac:dyDescent="0.1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row>
    <row r="295" spans="1:27" ht="13" x14ac:dyDescent="0.1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row>
    <row r="296" spans="1:27" ht="13" x14ac:dyDescent="0.1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row>
    <row r="297" spans="1:27" ht="13" x14ac:dyDescent="0.1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row>
    <row r="298" spans="1:27" ht="13" x14ac:dyDescent="0.1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row>
    <row r="299" spans="1:27" ht="13" x14ac:dyDescent="0.1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row>
    <row r="300" spans="1:27" ht="13" x14ac:dyDescent="0.1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row>
    <row r="301" spans="1:27" ht="13" x14ac:dyDescent="0.1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row>
    <row r="302" spans="1:27" ht="13" x14ac:dyDescent="0.1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row>
    <row r="303" spans="1:27" ht="13" x14ac:dyDescent="0.1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row>
    <row r="304" spans="1:27" ht="13" x14ac:dyDescent="0.1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row>
    <row r="305" spans="1:27" ht="13" x14ac:dyDescent="0.1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row>
    <row r="306" spans="1:27" ht="13" x14ac:dyDescent="0.1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row>
    <row r="307" spans="1:27" ht="13" x14ac:dyDescent="0.1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row>
    <row r="308" spans="1:27" ht="13" x14ac:dyDescent="0.1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row>
    <row r="309" spans="1:27" ht="13" x14ac:dyDescent="0.1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row>
    <row r="310" spans="1:27" ht="13" x14ac:dyDescent="0.1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row>
    <row r="311" spans="1:27" ht="13" x14ac:dyDescent="0.1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row>
    <row r="312" spans="1:27" ht="13" x14ac:dyDescent="0.1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row>
    <row r="313" spans="1:27" ht="13" x14ac:dyDescent="0.1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row>
    <row r="314" spans="1:27" ht="13" x14ac:dyDescent="0.1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row>
    <row r="315" spans="1:27" ht="13" x14ac:dyDescent="0.1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row>
    <row r="316" spans="1:27" ht="13" x14ac:dyDescent="0.1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row>
    <row r="317" spans="1:27" ht="13" x14ac:dyDescent="0.1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row>
    <row r="318" spans="1:27" ht="13" x14ac:dyDescent="0.1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row>
    <row r="319" spans="1:27" ht="13" x14ac:dyDescent="0.1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row>
    <row r="320" spans="1:27" ht="13" x14ac:dyDescent="0.1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row>
    <row r="321" spans="1:27" ht="13" x14ac:dyDescent="0.1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row>
    <row r="322" spans="1:27" ht="13" x14ac:dyDescent="0.1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row>
    <row r="323" spans="1:27" ht="13" x14ac:dyDescent="0.1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row>
    <row r="324" spans="1:27" ht="13" x14ac:dyDescent="0.1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row>
    <row r="325" spans="1:27" ht="13" x14ac:dyDescent="0.1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row>
    <row r="326" spans="1:27" ht="13" x14ac:dyDescent="0.1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row>
    <row r="327" spans="1:27" ht="13" x14ac:dyDescent="0.1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row>
    <row r="328" spans="1:27" ht="13" x14ac:dyDescent="0.1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row>
    <row r="329" spans="1:27" ht="13" x14ac:dyDescent="0.1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row>
    <row r="330" spans="1:27" ht="13" x14ac:dyDescent="0.1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row>
    <row r="331" spans="1:27" ht="13" x14ac:dyDescent="0.1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row>
    <row r="332" spans="1:27" ht="13" x14ac:dyDescent="0.1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row>
    <row r="333" spans="1:27" ht="13" x14ac:dyDescent="0.1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row>
    <row r="334" spans="1:27" ht="13" x14ac:dyDescent="0.1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row>
    <row r="335" spans="1:27" ht="13" x14ac:dyDescent="0.1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row>
    <row r="336" spans="1:27" ht="13" x14ac:dyDescent="0.1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row>
    <row r="337" spans="1:27" ht="13" x14ac:dyDescent="0.1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row>
    <row r="338" spans="1:27" ht="13" x14ac:dyDescent="0.1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row>
    <row r="339" spans="1:27" ht="13" x14ac:dyDescent="0.1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row>
    <row r="340" spans="1:27" ht="13" x14ac:dyDescent="0.1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row>
    <row r="341" spans="1:27" ht="13" x14ac:dyDescent="0.1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row>
    <row r="342" spans="1:27" ht="13" x14ac:dyDescent="0.1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row>
    <row r="343" spans="1:27" ht="13" x14ac:dyDescent="0.1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row>
    <row r="344" spans="1:27" ht="13" x14ac:dyDescent="0.1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row>
    <row r="345" spans="1:27" ht="13" x14ac:dyDescent="0.1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row>
    <row r="346" spans="1:27" ht="13" x14ac:dyDescent="0.1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row>
    <row r="347" spans="1:27" ht="13" x14ac:dyDescent="0.1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row>
    <row r="348" spans="1:27" ht="13" x14ac:dyDescent="0.1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row>
    <row r="349" spans="1:27" ht="13" x14ac:dyDescent="0.1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row>
    <row r="350" spans="1:27" ht="13" x14ac:dyDescent="0.1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row>
    <row r="351" spans="1:27" ht="13" x14ac:dyDescent="0.1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row>
    <row r="352" spans="1:27" ht="13" x14ac:dyDescent="0.1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row>
    <row r="353" spans="1:27" ht="13" x14ac:dyDescent="0.1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row>
    <row r="354" spans="1:27" ht="13" x14ac:dyDescent="0.1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row>
    <row r="355" spans="1:27" ht="13" x14ac:dyDescent="0.1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row>
    <row r="356" spans="1:27" ht="13" x14ac:dyDescent="0.1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row>
    <row r="357" spans="1:27" ht="13" x14ac:dyDescent="0.1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row>
    <row r="358" spans="1:27" ht="13" x14ac:dyDescent="0.1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row>
    <row r="359" spans="1:27" ht="13" x14ac:dyDescent="0.1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row>
    <row r="360" spans="1:27" ht="13" x14ac:dyDescent="0.1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row>
    <row r="361" spans="1:27" ht="13" x14ac:dyDescent="0.1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row>
    <row r="362" spans="1:27" ht="13" x14ac:dyDescent="0.1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row>
    <row r="363" spans="1:27" ht="13" x14ac:dyDescent="0.1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row>
    <row r="364" spans="1:27" ht="13" x14ac:dyDescent="0.1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row>
    <row r="365" spans="1:27" ht="13" x14ac:dyDescent="0.1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row>
    <row r="366" spans="1:27" ht="13" x14ac:dyDescent="0.1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row>
    <row r="367" spans="1:27" ht="13" x14ac:dyDescent="0.1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row>
    <row r="368" spans="1:27" ht="13" x14ac:dyDescent="0.1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row>
    <row r="369" spans="1:27" ht="13" x14ac:dyDescent="0.1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row>
    <row r="370" spans="1:27" ht="13" x14ac:dyDescent="0.1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row>
    <row r="371" spans="1:27" ht="13" x14ac:dyDescent="0.1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row>
    <row r="372" spans="1:27" ht="13" x14ac:dyDescent="0.1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row>
    <row r="373" spans="1:27" ht="13" x14ac:dyDescent="0.1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row>
    <row r="374" spans="1:27" ht="13" x14ac:dyDescent="0.1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row>
    <row r="375" spans="1:27" ht="13" x14ac:dyDescent="0.1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row>
    <row r="376" spans="1:27" ht="13" x14ac:dyDescent="0.1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row>
    <row r="377" spans="1:27" ht="13" x14ac:dyDescent="0.1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row>
    <row r="378" spans="1:27" ht="13" x14ac:dyDescent="0.1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row>
    <row r="379" spans="1:27" ht="13" x14ac:dyDescent="0.1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row>
    <row r="380" spans="1:27" ht="13" x14ac:dyDescent="0.1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row>
    <row r="381" spans="1:27" ht="13" x14ac:dyDescent="0.1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row>
    <row r="382" spans="1:27" ht="13" x14ac:dyDescent="0.1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row>
    <row r="383" spans="1:27" ht="13" x14ac:dyDescent="0.1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row>
    <row r="384" spans="1:27" ht="13" x14ac:dyDescent="0.1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row>
    <row r="385" spans="1:27" ht="13" x14ac:dyDescent="0.1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row>
    <row r="386" spans="1:27" ht="13" x14ac:dyDescent="0.1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row>
    <row r="387" spans="1:27" ht="13" x14ac:dyDescent="0.1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row>
    <row r="388" spans="1:27" ht="13" x14ac:dyDescent="0.1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row>
    <row r="389" spans="1:27" ht="13" x14ac:dyDescent="0.1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row>
    <row r="390" spans="1:27" ht="13" x14ac:dyDescent="0.1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row>
    <row r="391" spans="1:27" ht="13" x14ac:dyDescent="0.1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row>
    <row r="392" spans="1:27" ht="13" x14ac:dyDescent="0.1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row>
    <row r="393" spans="1:27" ht="13" x14ac:dyDescent="0.1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row>
    <row r="394" spans="1:27" ht="13" x14ac:dyDescent="0.1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row>
    <row r="395" spans="1:27" ht="13" x14ac:dyDescent="0.1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row>
    <row r="396" spans="1:27" ht="13" x14ac:dyDescent="0.1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row>
    <row r="397" spans="1:27" ht="13" x14ac:dyDescent="0.1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row>
    <row r="398" spans="1:27" ht="13" x14ac:dyDescent="0.1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row>
    <row r="399" spans="1:27" ht="13" x14ac:dyDescent="0.1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row>
    <row r="400" spans="1:27" ht="13" x14ac:dyDescent="0.1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row>
    <row r="401" spans="1:27" ht="13" x14ac:dyDescent="0.1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row>
    <row r="402" spans="1:27" ht="13" x14ac:dyDescent="0.1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row>
    <row r="403" spans="1:27" ht="13" x14ac:dyDescent="0.1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row>
    <row r="404" spans="1:27" ht="13" x14ac:dyDescent="0.1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row>
    <row r="405" spans="1:27" ht="13" x14ac:dyDescent="0.1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row>
    <row r="406" spans="1:27" ht="13" x14ac:dyDescent="0.1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row>
    <row r="407" spans="1:27" ht="13" x14ac:dyDescent="0.1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row>
    <row r="408" spans="1:27" ht="13" x14ac:dyDescent="0.1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row>
    <row r="409" spans="1:27" ht="13" x14ac:dyDescent="0.1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row>
    <row r="410" spans="1:27" ht="13" x14ac:dyDescent="0.1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row>
    <row r="411" spans="1:27" ht="13" x14ac:dyDescent="0.1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row>
    <row r="412" spans="1:27" ht="13" x14ac:dyDescent="0.1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row>
    <row r="413" spans="1:27" ht="13" x14ac:dyDescent="0.1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row>
    <row r="414" spans="1:27" ht="13" x14ac:dyDescent="0.1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row>
    <row r="415" spans="1:27" ht="13" x14ac:dyDescent="0.1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row>
    <row r="416" spans="1:27" ht="13" x14ac:dyDescent="0.1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row>
    <row r="417" spans="1:27" ht="13" x14ac:dyDescent="0.1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row>
    <row r="418" spans="1:27" ht="13" x14ac:dyDescent="0.1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row>
    <row r="419" spans="1:27" ht="13" x14ac:dyDescent="0.1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row>
    <row r="420" spans="1:27" ht="13" x14ac:dyDescent="0.1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row>
    <row r="421" spans="1:27" ht="13" x14ac:dyDescent="0.1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row>
    <row r="422" spans="1:27" ht="13" x14ac:dyDescent="0.1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row>
    <row r="423" spans="1:27" ht="13" x14ac:dyDescent="0.1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row>
    <row r="424" spans="1:27" ht="13" x14ac:dyDescent="0.1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row>
    <row r="425" spans="1:27" ht="13" x14ac:dyDescent="0.1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row>
    <row r="426" spans="1:27" ht="13" x14ac:dyDescent="0.1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row>
    <row r="427" spans="1:27" ht="13" x14ac:dyDescent="0.1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row>
    <row r="428" spans="1:27" ht="13" x14ac:dyDescent="0.1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row>
    <row r="429" spans="1:27" ht="13" x14ac:dyDescent="0.1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row>
    <row r="430" spans="1:27" ht="13" x14ac:dyDescent="0.1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row>
    <row r="431" spans="1:27" ht="13" x14ac:dyDescent="0.1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row>
    <row r="432" spans="1:27" ht="13" x14ac:dyDescent="0.1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row>
    <row r="433" spans="1:27" ht="13" x14ac:dyDescent="0.1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row>
    <row r="434" spans="1:27" ht="13" x14ac:dyDescent="0.1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row>
    <row r="435" spans="1:27" ht="13" x14ac:dyDescent="0.1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row>
    <row r="436" spans="1:27" ht="13" x14ac:dyDescent="0.1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row>
    <row r="437" spans="1:27" ht="13" x14ac:dyDescent="0.1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row>
    <row r="438" spans="1:27" ht="13" x14ac:dyDescent="0.1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row>
    <row r="439" spans="1:27" ht="13" x14ac:dyDescent="0.1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row>
    <row r="440" spans="1:27" ht="13" x14ac:dyDescent="0.1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row>
    <row r="441" spans="1:27" ht="13" x14ac:dyDescent="0.1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row>
    <row r="442" spans="1:27" ht="13" x14ac:dyDescent="0.1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row>
    <row r="443" spans="1:27" ht="13" x14ac:dyDescent="0.1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row>
    <row r="444" spans="1:27" ht="13" x14ac:dyDescent="0.1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row>
    <row r="445" spans="1:27" ht="13" x14ac:dyDescent="0.1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row>
    <row r="446" spans="1:27" ht="13" x14ac:dyDescent="0.1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row>
    <row r="447" spans="1:27" ht="13" x14ac:dyDescent="0.1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row>
    <row r="448" spans="1:27" ht="13" x14ac:dyDescent="0.1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row>
    <row r="449" spans="1:27" ht="13" x14ac:dyDescent="0.1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row>
    <row r="450" spans="1:27" ht="13" x14ac:dyDescent="0.1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row>
    <row r="451" spans="1:27" ht="13" x14ac:dyDescent="0.1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row>
    <row r="452" spans="1:27" ht="13" x14ac:dyDescent="0.1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row>
    <row r="453" spans="1:27" ht="13" x14ac:dyDescent="0.1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row>
    <row r="454" spans="1:27" ht="13" x14ac:dyDescent="0.1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row>
    <row r="455" spans="1:27" ht="13" x14ac:dyDescent="0.1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row>
    <row r="456" spans="1:27" ht="13" x14ac:dyDescent="0.1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row>
    <row r="457" spans="1:27" ht="13" x14ac:dyDescent="0.1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row>
    <row r="458" spans="1:27" ht="13" x14ac:dyDescent="0.1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row>
    <row r="459" spans="1:27" ht="13" x14ac:dyDescent="0.1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row>
    <row r="460" spans="1:27" ht="13" x14ac:dyDescent="0.1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row>
    <row r="461" spans="1:27" ht="13" x14ac:dyDescent="0.1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row>
    <row r="462" spans="1:27" ht="13" x14ac:dyDescent="0.1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row>
    <row r="463" spans="1:27" ht="13" x14ac:dyDescent="0.1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row>
    <row r="464" spans="1:27" ht="13" x14ac:dyDescent="0.1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row>
    <row r="465" spans="1:27" ht="13" x14ac:dyDescent="0.1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row>
    <row r="466" spans="1:27" ht="13" x14ac:dyDescent="0.1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row>
    <row r="467" spans="1:27" ht="13" x14ac:dyDescent="0.1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row>
    <row r="468" spans="1:27" ht="13" x14ac:dyDescent="0.1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row>
    <row r="469" spans="1:27" ht="13" x14ac:dyDescent="0.1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row>
    <row r="470" spans="1:27" ht="13" x14ac:dyDescent="0.1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row>
    <row r="471" spans="1:27" ht="13" x14ac:dyDescent="0.1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row>
    <row r="472" spans="1:27" ht="13" x14ac:dyDescent="0.1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row>
    <row r="473" spans="1:27" ht="13" x14ac:dyDescent="0.1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row>
    <row r="474" spans="1:27" ht="13" x14ac:dyDescent="0.1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row>
    <row r="475" spans="1:27" ht="13" x14ac:dyDescent="0.1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row>
    <row r="476" spans="1:27" ht="13" x14ac:dyDescent="0.1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row>
    <row r="477" spans="1:27" ht="13" x14ac:dyDescent="0.1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row>
    <row r="478" spans="1:27" ht="13" x14ac:dyDescent="0.1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row>
    <row r="479" spans="1:27" ht="13" x14ac:dyDescent="0.1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row>
    <row r="480" spans="1:27" ht="13" x14ac:dyDescent="0.1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row>
    <row r="481" spans="1:27" ht="13" x14ac:dyDescent="0.1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row>
    <row r="482" spans="1:27" ht="13" x14ac:dyDescent="0.1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row>
    <row r="483" spans="1:27" ht="13" x14ac:dyDescent="0.1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row>
    <row r="484" spans="1:27" ht="13" x14ac:dyDescent="0.1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row>
    <row r="485" spans="1:27" ht="13" x14ac:dyDescent="0.1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row>
    <row r="486" spans="1:27" ht="13" x14ac:dyDescent="0.1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row>
    <row r="487" spans="1:27" ht="13" x14ac:dyDescent="0.1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row>
    <row r="488" spans="1:27" ht="13" x14ac:dyDescent="0.1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row>
    <row r="489" spans="1:27" ht="13" x14ac:dyDescent="0.1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row>
    <row r="490" spans="1:27" ht="13" x14ac:dyDescent="0.1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row>
    <row r="491" spans="1:27" ht="13" x14ac:dyDescent="0.1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row>
    <row r="492" spans="1:27" ht="13" x14ac:dyDescent="0.1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row>
    <row r="493" spans="1:27" ht="13" x14ac:dyDescent="0.1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row>
    <row r="494" spans="1:27" ht="13" x14ac:dyDescent="0.1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row>
    <row r="495" spans="1:27" ht="13" x14ac:dyDescent="0.1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row>
    <row r="496" spans="1:27" ht="13" x14ac:dyDescent="0.1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row>
    <row r="497" spans="1:27" ht="13" x14ac:dyDescent="0.1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row>
    <row r="498" spans="1:27" ht="13" x14ac:dyDescent="0.1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row>
    <row r="499" spans="1:27" ht="13" x14ac:dyDescent="0.1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row>
    <row r="500" spans="1:27" ht="13" x14ac:dyDescent="0.1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row>
    <row r="501" spans="1:27" ht="13" x14ac:dyDescent="0.1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row>
    <row r="502" spans="1:27" ht="13" x14ac:dyDescent="0.1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row>
    <row r="503" spans="1:27" ht="13" x14ac:dyDescent="0.1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row>
    <row r="504" spans="1:27" ht="13" x14ac:dyDescent="0.1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row>
    <row r="505" spans="1:27" ht="13" x14ac:dyDescent="0.1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row>
    <row r="506" spans="1:27" ht="13" x14ac:dyDescent="0.1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row>
    <row r="507" spans="1:27" ht="13" x14ac:dyDescent="0.1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row>
    <row r="508" spans="1:27" ht="13" x14ac:dyDescent="0.1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row>
    <row r="509" spans="1:27" ht="13" x14ac:dyDescent="0.1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row>
    <row r="510" spans="1:27" ht="13" x14ac:dyDescent="0.1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row>
    <row r="511" spans="1:27" ht="13" x14ac:dyDescent="0.1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row>
    <row r="512" spans="1:27" ht="13" x14ac:dyDescent="0.1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row>
    <row r="513" spans="1:27" ht="13" x14ac:dyDescent="0.1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row>
    <row r="514" spans="1:27" ht="13" x14ac:dyDescent="0.1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row>
    <row r="515" spans="1:27" ht="13" x14ac:dyDescent="0.1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row>
    <row r="516" spans="1:27" ht="13" x14ac:dyDescent="0.1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row>
    <row r="517" spans="1:27" ht="13" x14ac:dyDescent="0.1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row>
    <row r="518" spans="1:27" ht="13" x14ac:dyDescent="0.1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row>
    <row r="519" spans="1:27" ht="13" x14ac:dyDescent="0.1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row>
    <row r="520" spans="1:27" ht="13" x14ac:dyDescent="0.1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row>
    <row r="521" spans="1:27" ht="13" x14ac:dyDescent="0.1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row>
    <row r="522" spans="1:27" ht="13" x14ac:dyDescent="0.1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row>
    <row r="523" spans="1:27" ht="13" x14ac:dyDescent="0.1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row>
    <row r="524" spans="1:27" ht="13" x14ac:dyDescent="0.1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row>
    <row r="525" spans="1:27" ht="13" x14ac:dyDescent="0.1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row>
    <row r="526" spans="1:27" ht="13" x14ac:dyDescent="0.1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row>
    <row r="527" spans="1:27" ht="13" x14ac:dyDescent="0.1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row>
    <row r="528" spans="1:27" ht="13" x14ac:dyDescent="0.1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row>
    <row r="529" spans="1:27" ht="13" x14ac:dyDescent="0.1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row>
    <row r="530" spans="1:27" ht="13" x14ac:dyDescent="0.1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row>
    <row r="531" spans="1:27" ht="13" x14ac:dyDescent="0.1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row>
    <row r="532" spans="1:27" ht="13" x14ac:dyDescent="0.1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row>
    <row r="533" spans="1:27" ht="13" x14ac:dyDescent="0.1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row>
    <row r="534" spans="1:27" ht="13" x14ac:dyDescent="0.1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row>
    <row r="535" spans="1:27" ht="13" x14ac:dyDescent="0.1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row>
    <row r="536" spans="1:27" ht="13" x14ac:dyDescent="0.1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row>
    <row r="537" spans="1:27" ht="13" x14ac:dyDescent="0.1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row>
    <row r="538" spans="1:27" ht="13" x14ac:dyDescent="0.1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row>
    <row r="539" spans="1:27" ht="13" x14ac:dyDescent="0.1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row>
    <row r="540" spans="1:27" ht="13" x14ac:dyDescent="0.1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row>
    <row r="541" spans="1:27" ht="13" x14ac:dyDescent="0.1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row>
    <row r="542" spans="1:27" ht="13" x14ac:dyDescent="0.1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row>
    <row r="543" spans="1:27" ht="13" x14ac:dyDescent="0.1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row>
    <row r="544" spans="1:27" ht="13" x14ac:dyDescent="0.1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row>
    <row r="545" spans="1:27" ht="13" x14ac:dyDescent="0.1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row>
    <row r="546" spans="1:27" ht="13" x14ac:dyDescent="0.1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row>
    <row r="547" spans="1:27" ht="13" x14ac:dyDescent="0.1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row>
    <row r="548" spans="1:27" ht="13" x14ac:dyDescent="0.1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row>
    <row r="549" spans="1:27" ht="13" x14ac:dyDescent="0.1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row>
    <row r="550" spans="1:27" ht="13" x14ac:dyDescent="0.1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row>
    <row r="551" spans="1:27" ht="13" x14ac:dyDescent="0.1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row>
    <row r="552" spans="1:27" ht="13" x14ac:dyDescent="0.1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row>
    <row r="553" spans="1:27" ht="13" x14ac:dyDescent="0.1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row>
    <row r="554" spans="1:27" ht="13" x14ac:dyDescent="0.1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row>
    <row r="555" spans="1:27" ht="13" x14ac:dyDescent="0.1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row>
    <row r="556" spans="1:27" ht="13" x14ac:dyDescent="0.1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row>
    <row r="557" spans="1:27" ht="13" x14ac:dyDescent="0.1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row>
    <row r="558" spans="1:27" ht="13" x14ac:dyDescent="0.1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row>
    <row r="559" spans="1:27" ht="13" x14ac:dyDescent="0.1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row>
    <row r="560" spans="1:27" ht="13" x14ac:dyDescent="0.1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row>
    <row r="561" spans="1:27" ht="13" x14ac:dyDescent="0.1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row>
    <row r="562" spans="1:27" ht="13" x14ac:dyDescent="0.1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row>
    <row r="563" spans="1:27" ht="13" x14ac:dyDescent="0.1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row>
    <row r="564" spans="1:27" ht="13" x14ac:dyDescent="0.1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row>
    <row r="565" spans="1:27" ht="13" x14ac:dyDescent="0.1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row>
    <row r="566" spans="1:27" ht="13" x14ac:dyDescent="0.1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row>
    <row r="567" spans="1:27" ht="13" x14ac:dyDescent="0.1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row>
    <row r="568" spans="1:27" ht="13" x14ac:dyDescent="0.1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row>
    <row r="569" spans="1:27" ht="13" x14ac:dyDescent="0.1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row>
    <row r="570" spans="1:27" ht="13" x14ac:dyDescent="0.1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row>
    <row r="571" spans="1:27" ht="13" x14ac:dyDescent="0.1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row>
    <row r="572" spans="1:27" ht="13" x14ac:dyDescent="0.1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row>
    <row r="573" spans="1:27" ht="13" x14ac:dyDescent="0.1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row>
    <row r="574" spans="1:27" ht="13" x14ac:dyDescent="0.1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row>
    <row r="575" spans="1:27" ht="13" x14ac:dyDescent="0.1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row>
    <row r="576" spans="1:27" ht="13" x14ac:dyDescent="0.1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row>
    <row r="577" spans="1:27" ht="13" x14ac:dyDescent="0.1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row>
    <row r="578" spans="1:27" ht="13" x14ac:dyDescent="0.1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row>
    <row r="579" spans="1:27" ht="13" x14ac:dyDescent="0.1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row>
    <row r="580" spans="1:27" ht="13" x14ac:dyDescent="0.1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row>
    <row r="581" spans="1:27" ht="13" x14ac:dyDescent="0.1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row>
    <row r="582" spans="1:27" ht="13" x14ac:dyDescent="0.1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row>
    <row r="583" spans="1:27" ht="13" x14ac:dyDescent="0.1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row>
    <row r="584" spans="1:27" ht="13" x14ac:dyDescent="0.1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row>
    <row r="585" spans="1:27" ht="13" x14ac:dyDescent="0.1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row>
    <row r="586" spans="1:27" ht="13" x14ac:dyDescent="0.1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row>
    <row r="587" spans="1:27" ht="13" x14ac:dyDescent="0.1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row>
    <row r="588" spans="1:27" ht="13" x14ac:dyDescent="0.1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row>
    <row r="589" spans="1:27" ht="13" x14ac:dyDescent="0.1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row>
    <row r="590" spans="1:27" ht="13" x14ac:dyDescent="0.1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row>
    <row r="591" spans="1:27" ht="13" x14ac:dyDescent="0.1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row>
    <row r="592" spans="1:27" ht="13" x14ac:dyDescent="0.1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row>
    <row r="593" spans="1:27" ht="13" x14ac:dyDescent="0.1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row>
    <row r="594" spans="1:27" ht="13" x14ac:dyDescent="0.1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row>
    <row r="595" spans="1:27" ht="13" x14ac:dyDescent="0.1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row>
    <row r="596" spans="1:27" ht="13" x14ac:dyDescent="0.1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row>
    <row r="597" spans="1:27" ht="13" x14ac:dyDescent="0.1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row>
    <row r="598" spans="1:27" ht="13" x14ac:dyDescent="0.1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row>
    <row r="599" spans="1:27" ht="13" x14ac:dyDescent="0.1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row>
    <row r="600" spans="1:27" ht="13" x14ac:dyDescent="0.1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row>
    <row r="601" spans="1:27" ht="13" x14ac:dyDescent="0.1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row>
    <row r="602" spans="1:27" ht="13" x14ac:dyDescent="0.1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row>
    <row r="603" spans="1:27" ht="13" x14ac:dyDescent="0.1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row>
    <row r="604" spans="1:27" ht="13" x14ac:dyDescent="0.1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row>
    <row r="605" spans="1:27" ht="13" x14ac:dyDescent="0.1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row>
    <row r="606" spans="1:27" ht="13" x14ac:dyDescent="0.1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row>
    <row r="607" spans="1:27" ht="13" x14ac:dyDescent="0.1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row>
    <row r="608" spans="1:27" ht="13" x14ac:dyDescent="0.1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row>
    <row r="609" spans="1:27" ht="13" x14ac:dyDescent="0.1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row>
    <row r="610" spans="1:27" ht="13" x14ac:dyDescent="0.1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row>
    <row r="611" spans="1:27" ht="13" x14ac:dyDescent="0.1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row>
    <row r="612" spans="1:27" ht="13" x14ac:dyDescent="0.1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row>
    <row r="613" spans="1:27" ht="13" x14ac:dyDescent="0.1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row>
    <row r="614" spans="1:27" ht="13" x14ac:dyDescent="0.1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row>
    <row r="615" spans="1:27" ht="13" x14ac:dyDescent="0.1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row>
    <row r="616" spans="1:27" ht="13" x14ac:dyDescent="0.1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row>
    <row r="617" spans="1:27" ht="13" x14ac:dyDescent="0.1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row>
    <row r="618" spans="1:27" ht="13" x14ac:dyDescent="0.1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row>
    <row r="619" spans="1:27" ht="13" x14ac:dyDescent="0.1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row>
    <row r="620" spans="1:27" ht="13" x14ac:dyDescent="0.1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row>
    <row r="621" spans="1:27" ht="13" x14ac:dyDescent="0.1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row>
    <row r="622" spans="1:27" ht="13" x14ac:dyDescent="0.1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row>
    <row r="623" spans="1:27" ht="13" x14ac:dyDescent="0.1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row>
    <row r="624" spans="1:27" ht="13" x14ac:dyDescent="0.1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row>
    <row r="625" spans="1:27" ht="13" x14ac:dyDescent="0.1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row>
    <row r="626" spans="1:27" ht="13" x14ac:dyDescent="0.1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row>
    <row r="627" spans="1:27" ht="13" x14ac:dyDescent="0.1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row>
    <row r="628" spans="1:27" ht="13" x14ac:dyDescent="0.1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row>
    <row r="629" spans="1:27" ht="13" x14ac:dyDescent="0.1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row>
    <row r="630" spans="1:27" ht="13" x14ac:dyDescent="0.1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row>
    <row r="631" spans="1:27" ht="13" x14ac:dyDescent="0.1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row>
    <row r="632" spans="1:27" ht="13" x14ac:dyDescent="0.1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row>
    <row r="633" spans="1:27" ht="13" x14ac:dyDescent="0.1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row>
    <row r="634" spans="1:27" ht="13" x14ac:dyDescent="0.1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row>
    <row r="635" spans="1:27" ht="13" x14ac:dyDescent="0.1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row>
    <row r="636" spans="1:27" ht="13" x14ac:dyDescent="0.1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row>
    <row r="637" spans="1:27" ht="13" x14ac:dyDescent="0.1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row>
    <row r="638" spans="1:27" ht="13" x14ac:dyDescent="0.1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row>
    <row r="639" spans="1:27" ht="13" x14ac:dyDescent="0.1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row>
    <row r="640" spans="1:27" ht="13" x14ac:dyDescent="0.1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row>
    <row r="641" spans="1:27" ht="13" x14ac:dyDescent="0.1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row>
    <row r="642" spans="1:27" ht="13" x14ac:dyDescent="0.1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row>
    <row r="643" spans="1:27" ht="13" x14ac:dyDescent="0.1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row>
    <row r="644" spans="1:27" ht="13" x14ac:dyDescent="0.1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row>
    <row r="645" spans="1:27" ht="13" x14ac:dyDescent="0.1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row>
    <row r="646" spans="1:27" ht="13" x14ac:dyDescent="0.1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row>
    <row r="647" spans="1:27" ht="13" x14ac:dyDescent="0.1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row>
    <row r="648" spans="1:27" ht="13" x14ac:dyDescent="0.1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row>
    <row r="649" spans="1:27" ht="13" x14ac:dyDescent="0.1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row>
    <row r="650" spans="1:27" ht="13" x14ac:dyDescent="0.1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row>
    <row r="651" spans="1:27" ht="13" x14ac:dyDescent="0.1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row>
    <row r="652" spans="1:27" ht="13" x14ac:dyDescent="0.1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row>
    <row r="653" spans="1:27" ht="13" x14ac:dyDescent="0.1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row>
    <row r="654" spans="1:27" ht="13" x14ac:dyDescent="0.1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row>
    <row r="655" spans="1:27" ht="13" x14ac:dyDescent="0.1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row>
    <row r="656" spans="1:27" ht="13" x14ac:dyDescent="0.1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row>
    <row r="657" spans="1:27" ht="13" x14ac:dyDescent="0.1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row>
    <row r="658" spans="1:27" ht="13" x14ac:dyDescent="0.1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row>
    <row r="659" spans="1:27" ht="13" x14ac:dyDescent="0.1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row>
    <row r="660" spans="1:27" ht="13" x14ac:dyDescent="0.1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row>
    <row r="661" spans="1:27" ht="13" x14ac:dyDescent="0.1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row>
    <row r="662" spans="1:27" ht="13" x14ac:dyDescent="0.1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row>
    <row r="663" spans="1:27" ht="13" x14ac:dyDescent="0.1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row>
    <row r="664" spans="1:27" ht="13" x14ac:dyDescent="0.1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row>
    <row r="665" spans="1:27" ht="13" x14ac:dyDescent="0.1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row>
    <row r="666" spans="1:27" ht="13" x14ac:dyDescent="0.1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row>
    <row r="667" spans="1:27" ht="13" x14ac:dyDescent="0.1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row>
    <row r="668" spans="1:27" ht="13" x14ac:dyDescent="0.1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row>
    <row r="669" spans="1:27" ht="13" x14ac:dyDescent="0.1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row>
    <row r="670" spans="1:27" ht="13" x14ac:dyDescent="0.1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row>
    <row r="671" spans="1:27" ht="13" x14ac:dyDescent="0.1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row>
    <row r="672" spans="1:27" ht="13" x14ac:dyDescent="0.1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row>
    <row r="673" spans="1:27" ht="13" x14ac:dyDescent="0.1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row>
    <row r="674" spans="1:27" ht="13" x14ac:dyDescent="0.1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row>
    <row r="675" spans="1:27" ht="13" x14ac:dyDescent="0.1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row>
    <row r="676" spans="1:27" ht="13" x14ac:dyDescent="0.1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row>
    <row r="677" spans="1:27" ht="13" x14ac:dyDescent="0.1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row>
    <row r="678" spans="1:27" ht="13" x14ac:dyDescent="0.1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row>
    <row r="679" spans="1:27" ht="13" x14ac:dyDescent="0.1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row>
    <row r="680" spans="1:27" ht="13" x14ac:dyDescent="0.1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row>
    <row r="681" spans="1:27" ht="13" x14ac:dyDescent="0.1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row>
    <row r="682" spans="1:27" ht="13" x14ac:dyDescent="0.1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row>
    <row r="683" spans="1:27" ht="13" x14ac:dyDescent="0.1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row>
    <row r="684" spans="1:27" ht="13" x14ac:dyDescent="0.1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row>
    <row r="685" spans="1:27" ht="13" x14ac:dyDescent="0.1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row>
    <row r="686" spans="1:27" ht="13" x14ac:dyDescent="0.1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row>
    <row r="687" spans="1:27" ht="13" x14ac:dyDescent="0.1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row>
    <row r="688" spans="1:27" ht="13" x14ac:dyDescent="0.1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row>
    <row r="689" spans="1:27" ht="13" x14ac:dyDescent="0.1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row>
    <row r="690" spans="1:27" ht="13" x14ac:dyDescent="0.1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row>
    <row r="691" spans="1:27" ht="13" x14ac:dyDescent="0.1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row>
    <row r="692" spans="1:27" ht="13" x14ac:dyDescent="0.1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row>
    <row r="693" spans="1:27" ht="13" x14ac:dyDescent="0.1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row>
    <row r="694" spans="1:27" ht="13" x14ac:dyDescent="0.1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row>
    <row r="695" spans="1:27" ht="13" x14ac:dyDescent="0.1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row>
    <row r="696" spans="1:27" ht="13" x14ac:dyDescent="0.1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row>
    <row r="697" spans="1:27" ht="13" x14ac:dyDescent="0.1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row>
    <row r="698" spans="1:27" ht="13" x14ac:dyDescent="0.1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row>
    <row r="699" spans="1:27" ht="13" x14ac:dyDescent="0.1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row>
    <row r="700" spans="1:27" ht="13" x14ac:dyDescent="0.1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row>
    <row r="701" spans="1:27" ht="13" x14ac:dyDescent="0.1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row>
    <row r="702" spans="1:27" ht="13" x14ac:dyDescent="0.1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row>
    <row r="703" spans="1:27" ht="13" x14ac:dyDescent="0.1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row>
    <row r="704" spans="1:27" ht="13" x14ac:dyDescent="0.1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row>
    <row r="705" spans="1:27" ht="13" x14ac:dyDescent="0.1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row>
    <row r="706" spans="1:27" ht="13" x14ac:dyDescent="0.1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row>
    <row r="707" spans="1:27" ht="13" x14ac:dyDescent="0.1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row>
    <row r="708" spans="1:27" ht="13" x14ac:dyDescent="0.1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row>
    <row r="709" spans="1:27" ht="13" x14ac:dyDescent="0.1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row>
    <row r="710" spans="1:27" ht="13" x14ac:dyDescent="0.1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row>
    <row r="711" spans="1:27" ht="13" x14ac:dyDescent="0.1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row>
    <row r="712" spans="1:27" ht="13" x14ac:dyDescent="0.1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row>
    <row r="713" spans="1:27" ht="13" x14ac:dyDescent="0.1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row>
    <row r="714" spans="1:27" ht="13" x14ac:dyDescent="0.1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row>
    <row r="715" spans="1:27" ht="13" x14ac:dyDescent="0.1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row>
    <row r="716" spans="1:27" ht="13" x14ac:dyDescent="0.1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row>
    <row r="717" spans="1:27" ht="13" x14ac:dyDescent="0.1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row>
    <row r="718" spans="1:27" ht="13" x14ac:dyDescent="0.1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row>
    <row r="719" spans="1:27" ht="13" x14ac:dyDescent="0.1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row>
    <row r="720" spans="1:27" ht="13" x14ac:dyDescent="0.1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row>
    <row r="721" spans="1:27" ht="13" x14ac:dyDescent="0.1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row>
    <row r="722" spans="1:27" ht="13" x14ac:dyDescent="0.1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row>
    <row r="723" spans="1:27" ht="13" x14ac:dyDescent="0.1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row>
    <row r="724" spans="1:27" ht="13" x14ac:dyDescent="0.1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row>
    <row r="725" spans="1:27" ht="13" x14ac:dyDescent="0.1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row>
    <row r="726" spans="1:27" ht="13" x14ac:dyDescent="0.1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row>
    <row r="727" spans="1:27" ht="13" x14ac:dyDescent="0.1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row>
    <row r="728" spans="1:27" ht="13" x14ac:dyDescent="0.1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row>
    <row r="729" spans="1:27" ht="13" x14ac:dyDescent="0.1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row>
    <row r="730" spans="1:27" ht="13" x14ac:dyDescent="0.1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row>
    <row r="731" spans="1:27" ht="13" x14ac:dyDescent="0.1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row>
    <row r="732" spans="1:27" ht="13" x14ac:dyDescent="0.1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row>
    <row r="733" spans="1:27" ht="13" x14ac:dyDescent="0.1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row>
    <row r="734" spans="1:27" ht="13" x14ac:dyDescent="0.1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row>
    <row r="735" spans="1:27" ht="13" x14ac:dyDescent="0.1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row>
    <row r="736" spans="1:27" ht="13" x14ac:dyDescent="0.1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row>
    <row r="737" spans="1:27" ht="13" x14ac:dyDescent="0.1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row>
    <row r="738" spans="1:27" ht="13" x14ac:dyDescent="0.1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row>
    <row r="739" spans="1:27" ht="13" x14ac:dyDescent="0.1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row>
    <row r="740" spans="1:27" ht="13" x14ac:dyDescent="0.1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row>
    <row r="741" spans="1:27" ht="13" x14ac:dyDescent="0.1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row>
    <row r="742" spans="1:27" ht="13" x14ac:dyDescent="0.1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row>
    <row r="743" spans="1:27" ht="13" x14ac:dyDescent="0.1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row>
    <row r="744" spans="1:27" ht="13" x14ac:dyDescent="0.1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row>
    <row r="745" spans="1:27" ht="13" x14ac:dyDescent="0.1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row>
    <row r="746" spans="1:27" ht="13" x14ac:dyDescent="0.1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row>
    <row r="747" spans="1:27" ht="13" x14ac:dyDescent="0.1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row>
    <row r="748" spans="1:27" ht="13" x14ac:dyDescent="0.1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row>
    <row r="749" spans="1:27" ht="13" x14ac:dyDescent="0.1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row>
    <row r="750" spans="1:27" ht="13" x14ac:dyDescent="0.1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row>
    <row r="751" spans="1:27" ht="13" x14ac:dyDescent="0.1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row>
    <row r="752" spans="1:27" ht="13" x14ac:dyDescent="0.1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row>
    <row r="753" spans="1:27" ht="13" x14ac:dyDescent="0.1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row>
    <row r="754" spans="1:27" ht="13" x14ac:dyDescent="0.1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row>
    <row r="755" spans="1:27" ht="13" x14ac:dyDescent="0.1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row>
    <row r="756" spans="1:27" ht="13" x14ac:dyDescent="0.1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row>
    <row r="757" spans="1:27" ht="13" x14ac:dyDescent="0.1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row>
    <row r="758" spans="1:27" ht="13" x14ac:dyDescent="0.1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row>
    <row r="759" spans="1:27" ht="13" x14ac:dyDescent="0.1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row>
    <row r="760" spans="1:27" ht="13" x14ac:dyDescent="0.1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row>
    <row r="761" spans="1:27" ht="13" x14ac:dyDescent="0.1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row>
    <row r="762" spans="1:27" ht="13" x14ac:dyDescent="0.1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row>
    <row r="763" spans="1:27" ht="13" x14ac:dyDescent="0.1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row>
    <row r="764" spans="1:27" ht="13" x14ac:dyDescent="0.1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row>
    <row r="765" spans="1:27" ht="13" x14ac:dyDescent="0.1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row>
    <row r="766" spans="1:27" ht="13" x14ac:dyDescent="0.1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row>
    <row r="767" spans="1:27" ht="13" x14ac:dyDescent="0.1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row>
    <row r="768" spans="1:27" ht="13" x14ac:dyDescent="0.1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row>
    <row r="769" spans="1:27" ht="13" x14ac:dyDescent="0.1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row>
    <row r="770" spans="1:27" ht="13" x14ac:dyDescent="0.1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row>
    <row r="771" spans="1:27" ht="13" x14ac:dyDescent="0.1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row>
    <row r="772" spans="1:27" ht="13" x14ac:dyDescent="0.1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row>
    <row r="773" spans="1:27" ht="13" x14ac:dyDescent="0.1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row>
    <row r="774" spans="1:27" ht="13" x14ac:dyDescent="0.1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row>
    <row r="775" spans="1:27" ht="13" x14ac:dyDescent="0.1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row>
    <row r="776" spans="1:27" ht="13" x14ac:dyDescent="0.1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row>
    <row r="777" spans="1:27" ht="13" x14ac:dyDescent="0.1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row>
    <row r="778" spans="1:27" ht="13" x14ac:dyDescent="0.1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row>
    <row r="779" spans="1:27" ht="13" x14ac:dyDescent="0.1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row>
    <row r="780" spans="1:27" ht="13" x14ac:dyDescent="0.1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row>
    <row r="781" spans="1:27" ht="13" x14ac:dyDescent="0.1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row>
    <row r="782" spans="1:27" ht="13" x14ac:dyDescent="0.1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row>
    <row r="783" spans="1:27" ht="13" x14ac:dyDescent="0.1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row>
    <row r="784" spans="1:27" ht="13" x14ac:dyDescent="0.1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row>
    <row r="785" spans="1:27" ht="13" x14ac:dyDescent="0.1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row>
    <row r="786" spans="1:27" ht="13" x14ac:dyDescent="0.1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row>
    <row r="787" spans="1:27" ht="13" x14ac:dyDescent="0.1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row>
    <row r="788" spans="1:27" ht="13" x14ac:dyDescent="0.1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row>
    <row r="789" spans="1:27" ht="13" x14ac:dyDescent="0.1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row>
    <row r="790" spans="1:27" ht="13" x14ac:dyDescent="0.1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row>
    <row r="791" spans="1:27" ht="13" x14ac:dyDescent="0.1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row>
    <row r="792" spans="1:27" ht="13" x14ac:dyDescent="0.1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row>
    <row r="793" spans="1:27" ht="13" x14ac:dyDescent="0.1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row>
    <row r="794" spans="1:27" ht="13" x14ac:dyDescent="0.1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row>
    <row r="795" spans="1:27" ht="13" x14ac:dyDescent="0.1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row>
    <row r="796" spans="1:27" ht="13" x14ac:dyDescent="0.1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row>
    <row r="797" spans="1:27" ht="13" x14ac:dyDescent="0.1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row>
    <row r="798" spans="1:27" ht="13" x14ac:dyDescent="0.1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row>
    <row r="799" spans="1:27" ht="13" x14ac:dyDescent="0.1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row>
    <row r="800" spans="1:27" ht="13" x14ac:dyDescent="0.1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row>
    <row r="801" spans="1:27" ht="13" x14ac:dyDescent="0.1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row>
    <row r="802" spans="1:27" ht="13" x14ac:dyDescent="0.1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row>
    <row r="803" spans="1:27" ht="13" x14ac:dyDescent="0.1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row>
    <row r="804" spans="1:27" ht="13" x14ac:dyDescent="0.1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row>
    <row r="805" spans="1:27" ht="13" x14ac:dyDescent="0.1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row>
    <row r="806" spans="1:27" ht="13" x14ac:dyDescent="0.1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row>
    <row r="807" spans="1:27" ht="13" x14ac:dyDescent="0.1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row>
    <row r="808" spans="1:27" ht="13" x14ac:dyDescent="0.1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row>
    <row r="809" spans="1:27" ht="13" x14ac:dyDescent="0.1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row>
    <row r="810" spans="1:27" ht="13" x14ac:dyDescent="0.1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row>
    <row r="811" spans="1:27" ht="13" x14ac:dyDescent="0.1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row>
    <row r="812" spans="1:27" ht="13" x14ac:dyDescent="0.1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row>
    <row r="813" spans="1:27" ht="13" x14ac:dyDescent="0.1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row>
    <row r="814" spans="1:27" ht="13" x14ac:dyDescent="0.1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row>
    <row r="815" spans="1:27" ht="13" x14ac:dyDescent="0.1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row>
    <row r="816" spans="1:27" ht="13" x14ac:dyDescent="0.1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row>
    <row r="817" spans="1:27" ht="13" x14ac:dyDescent="0.1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row>
    <row r="818" spans="1:27" ht="13" x14ac:dyDescent="0.1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row>
    <row r="819" spans="1:27" ht="13" x14ac:dyDescent="0.1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row>
    <row r="820" spans="1:27" ht="13" x14ac:dyDescent="0.1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row>
    <row r="821" spans="1:27" ht="13" x14ac:dyDescent="0.1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row>
    <row r="822" spans="1:27" ht="13" x14ac:dyDescent="0.1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row>
    <row r="823" spans="1:27" ht="13" x14ac:dyDescent="0.1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row>
    <row r="824" spans="1:27" ht="13" x14ac:dyDescent="0.1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row>
    <row r="825" spans="1:27" ht="13" x14ac:dyDescent="0.1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row>
    <row r="826" spans="1:27" ht="13" x14ac:dyDescent="0.1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row>
    <row r="827" spans="1:27" ht="13" x14ac:dyDescent="0.1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row>
    <row r="828" spans="1:27" ht="13" x14ac:dyDescent="0.1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row>
    <row r="829" spans="1:27" ht="13" x14ac:dyDescent="0.1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row>
    <row r="830" spans="1:27" ht="13" x14ac:dyDescent="0.1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row>
    <row r="831" spans="1:27" ht="13" x14ac:dyDescent="0.1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row>
    <row r="832" spans="1:27" ht="13" x14ac:dyDescent="0.1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row>
    <row r="833" spans="1:27" ht="13" x14ac:dyDescent="0.1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row>
    <row r="834" spans="1:27" ht="13" x14ac:dyDescent="0.1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row>
    <row r="835" spans="1:27" ht="13" x14ac:dyDescent="0.1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row>
    <row r="836" spans="1:27" ht="13" x14ac:dyDescent="0.1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row>
    <row r="837" spans="1:27" ht="13" x14ac:dyDescent="0.1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row>
    <row r="838" spans="1:27" ht="13" x14ac:dyDescent="0.1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row>
    <row r="839" spans="1:27" ht="13" x14ac:dyDescent="0.1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row>
    <row r="840" spans="1:27" ht="13" x14ac:dyDescent="0.1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row>
    <row r="841" spans="1:27" ht="13" x14ac:dyDescent="0.1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row>
    <row r="842" spans="1:27" ht="13" x14ac:dyDescent="0.1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row>
    <row r="843" spans="1:27" ht="13" x14ac:dyDescent="0.1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row>
    <row r="844" spans="1:27" ht="13" x14ac:dyDescent="0.1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row>
    <row r="845" spans="1:27" ht="13" x14ac:dyDescent="0.1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row>
    <row r="846" spans="1:27" ht="13" x14ac:dyDescent="0.1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row>
    <row r="847" spans="1:27" ht="13" x14ac:dyDescent="0.1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row>
    <row r="848" spans="1:27" ht="13" x14ac:dyDescent="0.1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row>
    <row r="849" spans="1:27" ht="13" x14ac:dyDescent="0.1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row>
    <row r="850" spans="1:27" ht="13" x14ac:dyDescent="0.1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row>
    <row r="851" spans="1:27" ht="13" x14ac:dyDescent="0.1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row>
    <row r="852" spans="1:27" ht="13" x14ac:dyDescent="0.1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row>
    <row r="853" spans="1:27" ht="13" x14ac:dyDescent="0.1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row>
    <row r="854" spans="1:27" ht="13" x14ac:dyDescent="0.1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row>
    <row r="855" spans="1:27" ht="13" x14ac:dyDescent="0.1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row>
    <row r="856" spans="1:27" ht="13" x14ac:dyDescent="0.1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row>
    <row r="857" spans="1:27" ht="13" x14ac:dyDescent="0.1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row>
    <row r="858" spans="1:27" ht="13" x14ac:dyDescent="0.1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row>
    <row r="859" spans="1:27" ht="13" x14ac:dyDescent="0.1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row>
    <row r="860" spans="1:27" ht="13" x14ac:dyDescent="0.1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row>
    <row r="861" spans="1:27" ht="13" x14ac:dyDescent="0.1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row>
    <row r="862" spans="1:27" ht="13" x14ac:dyDescent="0.1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row>
    <row r="863" spans="1:27" ht="13" x14ac:dyDescent="0.1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row>
    <row r="864" spans="1:27" ht="13" x14ac:dyDescent="0.1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row>
    <row r="865" spans="1:27" ht="13" x14ac:dyDescent="0.1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row>
    <row r="866" spans="1:27" ht="13" x14ac:dyDescent="0.1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row>
    <row r="867" spans="1:27" ht="13" x14ac:dyDescent="0.1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row>
    <row r="868" spans="1:27" ht="13" x14ac:dyDescent="0.1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row>
    <row r="869" spans="1:27" ht="13" x14ac:dyDescent="0.1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row>
    <row r="870" spans="1:27" ht="13" x14ac:dyDescent="0.1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row>
    <row r="871" spans="1:27" ht="13" x14ac:dyDescent="0.1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row>
    <row r="872" spans="1:27" ht="13" x14ac:dyDescent="0.1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row>
    <row r="873" spans="1:27" ht="13" x14ac:dyDescent="0.1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row>
    <row r="874" spans="1:27" ht="13" x14ac:dyDescent="0.1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row>
    <row r="875" spans="1:27" ht="13" x14ac:dyDescent="0.1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row>
    <row r="876" spans="1:27" ht="13" x14ac:dyDescent="0.1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row>
    <row r="877" spans="1:27" ht="13" x14ac:dyDescent="0.1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row>
    <row r="878" spans="1:27" ht="13" x14ac:dyDescent="0.1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row>
    <row r="879" spans="1:27" ht="13" x14ac:dyDescent="0.1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row>
    <row r="880" spans="1:27" ht="13" x14ac:dyDescent="0.1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row>
    <row r="881" spans="1:27" ht="13" x14ac:dyDescent="0.1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row>
    <row r="882" spans="1:27" ht="13" x14ac:dyDescent="0.1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row>
    <row r="883" spans="1:27" ht="13" x14ac:dyDescent="0.1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row>
    <row r="884" spans="1:27" ht="13" x14ac:dyDescent="0.1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row>
    <row r="885" spans="1:27" ht="13" x14ac:dyDescent="0.1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row>
    <row r="886" spans="1:27" ht="13" x14ac:dyDescent="0.1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row>
    <row r="887" spans="1:27" ht="13" x14ac:dyDescent="0.1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row>
    <row r="888" spans="1:27" ht="13" x14ac:dyDescent="0.1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row>
    <row r="889" spans="1:27" ht="13" x14ac:dyDescent="0.1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row>
    <row r="890" spans="1:27" ht="13" x14ac:dyDescent="0.1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row>
    <row r="891" spans="1:27" ht="13" x14ac:dyDescent="0.1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row>
    <row r="892" spans="1:27" ht="13" x14ac:dyDescent="0.1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row>
    <row r="893" spans="1:27" ht="13" x14ac:dyDescent="0.1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row>
    <row r="894" spans="1:27" ht="13" x14ac:dyDescent="0.1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row>
    <row r="895" spans="1:27" ht="13" x14ac:dyDescent="0.1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row>
    <row r="896" spans="1:27" ht="13" x14ac:dyDescent="0.1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row>
    <row r="897" spans="1:27" ht="13" x14ac:dyDescent="0.1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row>
    <row r="898" spans="1:27" ht="13" x14ac:dyDescent="0.1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row>
    <row r="899" spans="1:27" ht="13" x14ac:dyDescent="0.1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row>
    <row r="900" spans="1:27" ht="13" x14ac:dyDescent="0.1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row>
    <row r="901" spans="1:27" ht="13" x14ac:dyDescent="0.1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row>
    <row r="902" spans="1:27" ht="13" x14ac:dyDescent="0.1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row>
    <row r="903" spans="1:27" ht="13" x14ac:dyDescent="0.1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row>
    <row r="904" spans="1:27" ht="13" x14ac:dyDescent="0.1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row>
    <row r="905" spans="1:27" ht="13" x14ac:dyDescent="0.1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row>
    <row r="906" spans="1:27" ht="13" x14ac:dyDescent="0.1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row>
    <row r="907" spans="1:27" ht="13" x14ac:dyDescent="0.1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row>
    <row r="908" spans="1:27" ht="13" x14ac:dyDescent="0.1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row>
    <row r="909" spans="1:27" ht="13" x14ac:dyDescent="0.1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row>
    <row r="910" spans="1:27" ht="13" x14ac:dyDescent="0.1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row>
    <row r="911" spans="1:27" ht="13" x14ac:dyDescent="0.1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row>
    <row r="912" spans="1:27" ht="13" x14ac:dyDescent="0.1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row>
    <row r="913" spans="1:27" ht="13" x14ac:dyDescent="0.1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row>
    <row r="914" spans="1:27" ht="13" x14ac:dyDescent="0.1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row>
    <row r="915" spans="1:27" ht="13" x14ac:dyDescent="0.1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row>
    <row r="916" spans="1:27" ht="13" x14ac:dyDescent="0.1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row>
    <row r="917" spans="1:27" ht="13" x14ac:dyDescent="0.1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row>
    <row r="918" spans="1:27" ht="13" x14ac:dyDescent="0.1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row>
    <row r="919" spans="1:27" ht="13" x14ac:dyDescent="0.1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row>
    <row r="920" spans="1:27" ht="13" x14ac:dyDescent="0.1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row>
    <row r="921" spans="1:27" ht="13" x14ac:dyDescent="0.1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row>
    <row r="922" spans="1:27" ht="13" x14ac:dyDescent="0.1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row>
    <row r="923" spans="1:27" ht="13" x14ac:dyDescent="0.1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row>
    <row r="924" spans="1:27" ht="13" x14ac:dyDescent="0.1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row>
    <row r="925" spans="1:27" ht="13" x14ac:dyDescent="0.1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row>
    <row r="926" spans="1:27" ht="13" x14ac:dyDescent="0.1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row>
    <row r="927" spans="1:27" ht="13" x14ac:dyDescent="0.1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row>
    <row r="928" spans="1:27" ht="13" x14ac:dyDescent="0.1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row>
    <row r="929" spans="1:27" ht="13" x14ac:dyDescent="0.1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row>
    <row r="930" spans="1:27" ht="13" x14ac:dyDescent="0.1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row>
    <row r="931" spans="1:27" ht="13" x14ac:dyDescent="0.1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row>
    <row r="932" spans="1:27" ht="13" x14ac:dyDescent="0.1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row>
    <row r="933" spans="1:27" ht="13" x14ac:dyDescent="0.1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row>
    <row r="934" spans="1:27" ht="13" x14ac:dyDescent="0.1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row>
    <row r="935" spans="1:27" ht="13" x14ac:dyDescent="0.1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row>
    <row r="936" spans="1:27" ht="13" x14ac:dyDescent="0.1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row>
    <row r="937" spans="1:27" ht="13" x14ac:dyDescent="0.1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row>
    <row r="938" spans="1:27" ht="13" x14ac:dyDescent="0.1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row>
    <row r="939" spans="1:27" ht="13" x14ac:dyDescent="0.1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row>
    <row r="940" spans="1:27" ht="13" x14ac:dyDescent="0.1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row>
    <row r="941" spans="1:27" ht="13" x14ac:dyDescent="0.1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row>
    <row r="942" spans="1:27" ht="13" x14ac:dyDescent="0.1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row>
    <row r="943" spans="1:27" ht="13" x14ac:dyDescent="0.1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row>
    <row r="944" spans="1:27" ht="13" x14ac:dyDescent="0.1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row>
    <row r="945" spans="1:27" ht="13" x14ac:dyDescent="0.1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row>
    <row r="946" spans="1:27" ht="13" x14ac:dyDescent="0.1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row>
    <row r="947" spans="1:27" ht="13" x14ac:dyDescent="0.1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row>
    <row r="948" spans="1:27" ht="13" x14ac:dyDescent="0.1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row>
    <row r="949" spans="1:27" ht="13" x14ac:dyDescent="0.1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row>
    <row r="950" spans="1:27" ht="13" x14ac:dyDescent="0.1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row>
    <row r="951" spans="1:27" ht="13" x14ac:dyDescent="0.1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row>
    <row r="952" spans="1:27" ht="13" x14ac:dyDescent="0.1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row>
    <row r="953" spans="1:27" ht="13" x14ac:dyDescent="0.1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row>
    <row r="954" spans="1:27" ht="13" x14ac:dyDescent="0.1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row>
    <row r="955" spans="1:27" ht="13" x14ac:dyDescent="0.1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row>
    <row r="956" spans="1:27" ht="13" x14ac:dyDescent="0.1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row>
    <row r="957" spans="1:27" ht="13" x14ac:dyDescent="0.1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row>
    <row r="958" spans="1:27" ht="13" x14ac:dyDescent="0.1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row>
    <row r="959" spans="1:27" ht="13" x14ac:dyDescent="0.1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row>
    <row r="960" spans="1:27" ht="13" x14ac:dyDescent="0.1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row>
    <row r="961" spans="1:27" ht="13" x14ac:dyDescent="0.1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row>
    <row r="962" spans="1:27" ht="13" x14ac:dyDescent="0.1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row>
    <row r="963" spans="1:27" ht="13" x14ac:dyDescent="0.1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row>
    <row r="964" spans="1:27" ht="13" x14ac:dyDescent="0.1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row>
    <row r="965" spans="1:27" ht="13" x14ac:dyDescent="0.1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row>
    <row r="966" spans="1:27" ht="13" x14ac:dyDescent="0.1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row>
    <row r="967" spans="1:27" ht="13" x14ac:dyDescent="0.1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row>
    <row r="968" spans="1:27" ht="13" x14ac:dyDescent="0.1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row>
    <row r="969" spans="1:27" ht="13" x14ac:dyDescent="0.1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row>
    <row r="970" spans="1:27" ht="13" x14ac:dyDescent="0.1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row>
    <row r="971" spans="1:27" ht="13" x14ac:dyDescent="0.1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row>
    <row r="972" spans="1:27" ht="13" x14ac:dyDescent="0.1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row>
    <row r="973" spans="1:27" ht="13" x14ac:dyDescent="0.1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row>
    <row r="974" spans="1:27" ht="13" x14ac:dyDescent="0.1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row>
    <row r="975" spans="1:27" ht="13" x14ac:dyDescent="0.1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row>
    <row r="976" spans="1:27" ht="13" x14ac:dyDescent="0.1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row>
    <row r="977" spans="1:27" ht="13" x14ac:dyDescent="0.1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row>
    <row r="978" spans="1:27" ht="13" x14ac:dyDescent="0.1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row>
    <row r="979" spans="1:27" ht="13" x14ac:dyDescent="0.1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row>
    <row r="980" spans="1:27" ht="13" x14ac:dyDescent="0.1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row>
    <row r="981" spans="1:27" ht="13" x14ac:dyDescent="0.1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row>
    <row r="982" spans="1:27" ht="13" x14ac:dyDescent="0.1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row>
    <row r="983" spans="1:27" ht="13" x14ac:dyDescent="0.1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row>
    <row r="984" spans="1:27" ht="13" x14ac:dyDescent="0.1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row>
    <row r="985" spans="1:27" ht="13" x14ac:dyDescent="0.1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row>
    <row r="986" spans="1:27" ht="13" x14ac:dyDescent="0.1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row>
    <row r="987" spans="1:27" ht="13" x14ac:dyDescent="0.1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row>
    <row r="988" spans="1:27" ht="13" x14ac:dyDescent="0.1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row>
    <row r="989" spans="1:27" ht="13" x14ac:dyDescent="0.1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row>
    <row r="990" spans="1:27" ht="13" x14ac:dyDescent="0.1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row>
    <row r="991" spans="1:27" ht="13" x14ac:dyDescent="0.1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row>
    <row r="992" spans="1:27" ht="13" x14ac:dyDescent="0.1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row>
    <row r="993" spans="1:27" ht="13" x14ac:dyDescent="0.1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row>
    <row r="994" spans="1:27" ht="13" x14ac:dyDescent="0.1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row>
    <row r="995" spans="1:27" ht="13" x14ac:dyDescent="0.1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row>
    <row r="996" spans="1:27" ht="13" x14ac:dyDescent="0.1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row>
    <row r="997" spans="1:27" ht="13" x14ac:dyDescent="0.1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row>
    <row r="998" spans="1:27" ht="13" x14ac:dyDescent="0.1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row>
    <row r="999" spans="1:27" ht="13" x14ac:dyDescent="0.1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row>
    <row r="1000" spans="1:27" ht="13" x14ac:dyDescent="0.1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row>
  </sheetData>
  <phoneticPr fontId="7" type="noConversion"/>
  <pageMargins left="0.511811024" right="0.511811024" top="0.78740157499999996" bottom="0.78740157499999996" header="0.31496062000000002" footer="0.3149606200000000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outlinePr summaryBelow="0" summaryRight="0"/>
  </sheetPr>
  <dimension ref="A1:F7"/>
  <sheetViews>
    <sheetView workbookViewId="0">
      <selection activeCell="A2" sqref="A2"/>
    </sheetView>
  </sheetViews>
  <sheetFormatPr baseColWidth="10" defaultColWidth="14.5" defaultRowHeight="15.75" customHeight="1" x14ac:dyDescent="0.15"/>
  <cols>
    <col min="1" max="1" width="7.1640625" customWidth="1"/>
    <col min="2" max="3" width="83.1640625" customWidth="1"/>
    <col min="4" max="4" width="17.33203125" customWidth="1"/>
    <col min="5" max="5" width="29.1640625" customWidth="1"/>
    <col min="6" max="6" width="47.33203125" customWidth="1"/>
  </cols>
  <sheetData>
    <row r="1" spans="1:6" ht="15.75" customHeight="1" x14ac:dyDescent="0.15">
      <c r="A1" s="6" t="s">
        <v>0</v>
      </c>
      <c r="B1" s="1" t="s">
        <v>2</v>
      </c>
      <c r="C1" s="6" t="s">
        <v>1</v>
      </c>
      <c r="D1" s="6" t="s">
        <v>10</v>
      </c>
      <c r="E1" s="6" t="s">
        <v>11</v>
      </c>
      <c r="F1" s="6" t="s">
        <v>12</v>
      </c>
    </row>
    <row r="2" spans="1:6" ht="15.75" customHeight="1" x14ac:dyDescent="0.15">
      <c r="A2" s="9" t="s">
        <v>93</v>
      </c>
      <c r="B2" s="4" t="s">
        <v>81</v>
      </c>
      <c r="C2" s="7" t="s">
        <v>30</v>
      </c>
      <c r="D2" s="7" t="s">
        <v>18</v>
      </c>
      <c r="E2" s="7" t="s">
        <v>15</v>
      </c>
      <c r="F2" s="6" t="s">
        <v>16</v>
      </c>
    </row>
    <row r="3" spans="1:6" ht="15.75" customHeight="1" x14ac:dyDescent="0.15">
      <c r="A3" s="9" t="s">
        <v>94</v>
      </c>
      <c r="B3" s="4" t="s">
        <v>81</v>
      </c>
      <c r="C3" s="6" t="s">
        <v>31</v>
      </c>
      <c r="D3" s="7" t="s">
        <v>18</v>
      </c>
      <c r="E3" s="7" t="s">
        <v>32</v>
      </c>
      <c r="F3" s="6" t="s">
        <v>16</v>
      </c>
    </row>
    <row r="4" spans="1:6" ht="15.75" customHeight="1" x14ac:dyDescent="0.15">
      <c r="A4" s="9" t="s">
        <v>95</v>
      </c>
      <c r="B4" s="4" t="s">
        <v>81</v>
      </c>
      <c r="C4" s="6" t="s">
        <v>33</v>
      </c>
      <c r="D4" s="6" t="s">
        <v>34</v>
      </c>
      <c r="E4" s="7" t="s">
        <v>15</v>
      </c>
      <c r="F4" s="6" t="s">
        <v>35</v>
      </c>
    </row>
    <row r="5" spans="1:6" ht="15.75" customHeight="1" x14ac:dyDescent="0.15">
      <c r="A5" s="9" t="s">
        <v>96</v>
      </c>
      <c r="B5" s="4" t="s">
        <v>81</v>
      </c>
      <c r="C5" s="6" t="s">
        <v>36</v>
      </c>
      <c r="D5" s="6" t="s">
        <v>37</v>
      </c>
      <c r="E5" s="7" t="s">
        <v>15</v>
      </c>
      <c r="F5" s="7" t="s">
        <v>38</v>
      </c>
    </row>
    <row r="6" spans="1:6" ht="15.75" customHeight="1" x14ac:dyDescent="0.15">
      <c r="A6" s="9" t="s">
        <v>97</v>
      </c>
      <c r="B6" s="4" t="s">
        <v>81</v>
      </c>
      <c r="C6" s="7" t="s">
        <v>39</v>
      </c>
      <c r="D6" s="6" t="s">
        <v>40</v>
      </c>
      <c r="E6" s="7" t="s">
        <v>15</v>
      </c>
      <c r="F6" s="7" t="s">
        <v>38</v>
      </c>
    </row>
    <row r="7" spans="1:6" ht="15.75" customHeight="1" x14ac:dyDescent="0.15">
      <c r="A7" s="9" t="s">
        <v>98</v>
      </c>
      <c r="B7" s="4" t="s">
        <v>81</v>
      </c>
      <c r="C7" s="6" t="s">
        <v>41</v>
      </c>
      <c r="D7" s="7" t="s">
        <v>28</v>
      </c>
      <c r="E7" s="7" t="s">
        <v>29</v>
      </c>
      <c r="F7" s="6" t="s">
        <v>42</v>
      </c>
    </row>
  </sheetData>
  <phoneticPr fontId="7" type="noConversion"/>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7">
    <outlinePr summaryBelow="0" summaryRight="0"/>
  </sheetPr>
  <dimension ref="A1:F4"/>
  <sheetViews>
    <sheetView workbookViewId="0">
      <selection activeCell="A2" sqref="A2"/>
    </sheetView>
  </sheetViews>
  <sheetFormatPr baseColWidth="10" defaultColWidth="14.5" defaultRowHeight="15.75" customHeight="1" x14ac:dyDescent="0.15"/>
  <cols>
    <col min="1" max="1" width="7.1640625" customWidth="1"/>
    <col min="2" max="3" width="79.5" customWidth="1"/>
    <col min="4" max="4" width="17.33203125" customWidth="1"/>
    <col min="5" max="5" width="29.1640625" customWidth="1"/>
    <col min="6" max="6" width="47.5" customWidth="1"/>
  </cols>
  <sheetData>
    <row r="1" spans="1:6" ht="15.75" customHeight="1" x14ac:dyDescent="0.15">
      <c r="A1" s="6" t="s">
        <v>0</v>
      </c>
      <c r="B1" s="1" t="s">
        <v>2</v>
      </c>
      <c r="C1" s="6" t="s">
        <v>1</v>
      </c>
      <c r="D1" s="6" t="s">
        <v>10</v>
      </c>
      <c r="E1" s="6" t="s">
        <v>11</v>
      </c>
      <c r="F1" s="6" t="s">
        <v>12</v>
      </c>
    </row>
    <row r="2" spans="1:6" ht="15.75" customHeight="1" x14ac:dyDescent="0.15">
      <c r="A2" s="9" t="s">
        <v>99</v>
      </c>
      <c r="B2" s="4" t="s">
        <v>82</v>
      </c>
      <c r="C2" s="6" t="s">
        <v>43</v>
      </c>
      <c r="D2" s="7" t="s">
        <v>18</v>
      </c>
      <c r="E2" s="7" t="s">
        <v>15</v>
      </c>
      <c r="F2" s="6" t="s">
        <v>16</v>
      </c>
    </row>
    <row r="3" spans="1:6" ht="15.75" customHeight="1" x14ac:dyDescent="0.15">
      <c r="A3" s="9" t="s">
        <v>100</v>
      </c>
      <c r="B3" s="4" t="s">
        <v>82</v>
      </c>
      <c r="C3" s="7" t="s">
        <v>44</v>
      </c>
      <c r="D3" s="6" t="s">
        <v>34</v>
      </c>
      <c r="E3" s="7" t="s">
        <v>15</v>
      </c>
      <c r="F3" s="6" t="s">
        <v>35</v>
      </c>
    </row>
    <row r="4" spans="1:6" ht="15.75" customHeight="1" x14ac:dyDescent="0.15">
      <c r="A4" s="9" t="s">
        <v>101</v>
      </c>
      <c r="B4" s="4" t="s">
        <v>82</v>
      </c>
      <c r="C4" s="6" t="s">
        <v>45</v>
      </c>
      <c r="D4" s="7" t="s">
        <v>28</v>
      </c>
      <c r="E4" s="7" t="s">
        <v>29</v>
      </c>
      <c r="F4" s="6" t="s">
        <v>42</v>
      </c>
    </row>
  </sheetData>
  <phoneticPr fontId="7" type="noConversion"/>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8">
    <outlinePr summaryBelow="0" summaryRight="0"/>
  </sheetPr>
  <dimension ref="A1:F3"/>
  <sheetViews>
    <sheetView workbookViewId="0">
      <selection activeCell="A2" sqref="A2"/>
    </sheetView>
  </sheetViews>
  <sheetFormatPr baseColWidth="10" defaultColWidth="14.5" defaultRowHeight="15.75" customHeight="1" x14ac:dyDescent="0.15"/>
  <cols>
    <col min="1" max="1" width="7.1640625" customWidth="1"/>
    <col min="2" max="3" width="74.6640625" customWidth="1"/>
    <col min="4" max="4" width="17.33203125" customWidth="1"/>
    <col min="5" max="5" width="29.1640625" customWidth="1"/>
    <col min="6" max="6" width="60.83203125" customWidth="1"/>
  </cols>
  <sheetData>
    <row r="1" spans="1:6" ht="15.75" customHeight="1" x14ac:dyDescent="0.15">
      <c r="A1" s="1" t="s">
        <v>0</v>
      </c>
      <c r="B1" s="1" t="s">
        <v>2</v>
      </c>
      <c r="C1" s="6" t="s">
        <v>1</v>
      </c>
      <c r="D1" s="6" t="s">
        <v>10</v>
      </c>
      <c r="E1" s="6" t="s">
        <v>11</v>
      </c>
      <c r="F1" s="6" t="s">
        <v>12</v>
      </c>
    </row>
    <row r="2" spans="1:6" ht="15.75" customHeight="1" x14ac:dyDescent="0.15">
      <c r="A2" s="9" t="s">
        <v>102</v>
      </c>
      <c r="B2" s="4" t="s">
        <v>83</v>
      </c>
      <c r="C2" s="6" t="s">
        <v>46</v>
      </c>
      <c r="D2" s="7" t="s">
        <v>14</v>
      </c>
      <c r="E2" s="7" t="s">
        <v>32</v>
      </c>
      <c r="F2" s="6" t="s">
        <v>47</v>
      </c>
    </row>
    <row r="3" spans="1:6" ht="15.75" customHeight="1" x14ac:dyDescent="0.15">
      <c r="A3" s="9" t="s">
        <v>103</v>
      </c>
      <c r="B3" s="4" t="s">
        <v>83</v>
      </c>
      <c r="C3" s="6" t="s">
        <v>48</v>
      </c>
      <c r="D3" s="7" t="s">
        <v>14</v>
      </c>
      <c r="E3" s="7" t="s">
        <v>32</v>
      </c>
      <c r="F3" s="6" t="s">
        <v>49</v>
      </c>
    </row>
  </sheetData>
  <phoneticPr fontId="7" type="noConversion"/>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9">
    <outlinePr summaryBelow="0" summaryRight="0"/>
  </sheetPr>
  <dimension ref="A1:F17"/>
  <sheetViews>
    <sheetView workbookViewId="0">
      <selection activeCell="A2" sqref="A2"/>
    </sheetView>
  </sheetViews>
  <sheetFormatPr baseColWidth="10" defaultColWidth="14.5" defaultRowHeight="15.75" customHeight="1" x14ac:dyDescent="0.15"/>
  <cols>
    <col min="1" max="1" width="7.1640625" customWidth="1"/>
    <col min="2" max="3" width="76.5" customWidth="1"/>
    <col min="4" max="4" width="17.33203125" customWidth="1"/>
    <col min="5" max="5" width="29.1640625" customWidth="1"/>
    <col min="6" max="6" width="56.1640625" customWidth="1"/>
  </cols>
  <sheetData>
    <row r="1" spans="1:6" ht="15.75" customHeight="1" x14ac:dyDescent="0.15">
      <c r="A1" s="6" t="s">
        <v>0</v>
      </c>
      <c r="B1" s="1" t="s">
        <v>2</v>
      </c>
      <c r="C1" s="6" t="s">
        <v>1</v>
      </c>
      <c r="D1" s="6" t="s">
        <v>10</v>
      </c>
      <c r="E1" s="6" t="s">
        <v>11</v>
      </c>
      <c r="F1" s="6" t="s">
        <v>12</v>
      </c>
    </row>
    <row r="2" spans="1:6" ht="15.75" customHeight="1" x14ac:dyDescent="0.15">
      <c r="A2" s="9" t="s">
        <v>104</v>
      </c>
      <c r="B2" s="4" t="s">
        <v>84</v>
      </c>
      <c r="C2" s="7" t="s">
        <v>50</v>
      </c>
      <c r="D2" s="7" t="s">
        <v>18</v>
      </c>
      <c r="E2" s="7" t="s">
        <v>20</v>
      </c>
      <c r="F2" s="6" t="s">
        <v>16</v>
      </c>
    </row>
    <row r="3" spans="1:6" ht="15.75" customHeight="1" x14ac:dyDescent="0.15">
      <c r="A3" s="9" t="s">
        <v>105</v>
      </c>
      <c r="B3" s="4" t="s">
        <v>84</v>
      </c>
      <c r="C3" s="6" t="s">
        <v>51</v>
      </c>
      <c r="D3" s="7" t="s">
        <v>18</v>
      </c>
      <c r="E3" s="7" t="s">
        <v>20</v>
      </c>
      <c r="F3" s="6" t="s">
        <v>16</v>
      </c>
    </row>
    <row r="4" spans="1:6" ht="15.75" customHeight="1" x14ac:dyDescent="0.15">
      <c r="A4" s="9" t="s">
        <v>106</v>
      </c>
      <c r="B4" s="4" t="s">
        <v>84</v>
      </c>
      <c r="C4" s="7" t="s">
        <v>52</v>
      </c>
      <c r="D4" s="7" t="s">
        <v>53</v>
      </c>
      <c r="E4" s="7" t="s">
        <v>20</v>
      </c>
      <c r="F4" s="6" t="s">
        <v>16</v>
      </c>
    </row>
    <row r="5" spans="1:6" ht="15.75" customHeight="1" x14ac:dyDescent="0.15">
      <c r="A5" s="9" t="s">
        <v>107</v>
      </c>
      <c r="B5" s="4" t="s">
        <v>84</v>
      </c>
      <c r="C5" s="7" t="s">
        <v>54</v>
      </c>
      <c r="D5" s="6" t="s">
        <v>55</v>
      </c>
      <c r="E5" s="7" t="s">
        <v>15</v>
      </c>
      <c r="F5" s="6" t="s">
        <v>56</v>
      </c>
    </row>
    <row r="6" spans="1:6" ht="15.75" customHeight="1" x14ac:dyDescent="0.15">
      <c r="A6" s="9" t="s">
        <v>108</v>
      </c>
      <c r="B6" s="4" t="s">
        <v>84</v>
      </c>
      <c r="C6" s="7" t="s">
        <v>57</v>
      </c>
      <c r="D6" s="7" t="s">
        <v>18</v>
      </c>
      <c r="E6" s="7" t="s">
        <v>20</v>
      </c>
      <c r="F6" s="6" t="s">
        <v>16</v>
      </c>
    </row>
    <row r="7" spans="1:6" ht="15.75" customHeight="1" x14ac:dyDescent="0.15">
      <c r="A7" s="9" t="s">
        <v>109</v>
      </c>
      <c r="B7" s="4" t="s">
        <v>84</v>
      </c>
      <c r="C7" s="7" t="s">
        <v>58</v>
      </c>
      <c r="D7" s="7" t="s">
        <v>18</v>
      </c>
      <c r="E7" s="7" t="s">
        <v>32</v>
      </c>
      <c r="F7" s="6" t="s">
        <v>16</v>
      </c>
    </row>
    <row r="8" spans="1:6" ht="15.75" customHeight="1" x14ac:dyDescent="0.15">
      <c r="A8" s="9" t="s">
        <v>110</v>
      </c>
      <c r="B8" s="4" t="s">
        <v>84</v>
      </c>
      <c r="C8" s="7" t="s">
        <v>59</v>
      </c>
      <c r="D8" s="6" t="s">
        <v>60</v>
      </c>
      <c r="E8" s="7" t="s">
        <v>20</v>
      </c>
      <c r="F8" s="6" t="s">
        <v>16</v>
      </c>
    </row>
    <row r="9" spans="1:6" ht="15.75" customHeight="1" x14ac:dyDescent="0.15">
      <c r="A9" s="9" t="s">
        <v>111</v>
      </c>
      <c r="B9" s="4" t="s">
        <v>84</v>
      </c>
      <c r="C9" s="6" t="s">
        <v>61</v>
      </c>
      <c r="D9" s="6" t="s">
        <v>62</v>
      </c>
      <c r="E9" s="7" t="s">
        <v>20</v>
      </c>
      <c r="F9" s="6" t="s">
        <v>16</v>
      </c>
    </row>
    <row r="10" spans="1:6" ht="15.75" customHeight="1" x14ac:dyDescent="0.15">
      <c r="A10" s="9" t="s">
        <v>112</v>
      </c>
      <c r="B10" s="4" t="s">
        <v>84</v>
      </c>
      <c r="C10" s="1" t="s">
        <v>63</v>
      </c>
      <c r="D10" s="7" t="s">
        <v>18</v>
      </c>
      <c r="E10" s="7" t="s">
        <v>20</v>
      </c>
      <c r="F10" s="6" t="s">
        <v>16</v>
      </c>
    </row>
    <row r="11" spans="1:6" ht="15.75" customHeight="1" x14ac:dyDescent="0.15">
      <c r="A11" s="9" t="s">
        <v>113</v>
      </c>
      <c r="B11" s="4" t="s">
        <v>84</v>
      </c>
      <c r="C11" s="7" t="s">
        <v>64</v>
      </c>
      <c r="D11" s="7" t="s">
        <v>18</v>
      </c>
      <c r="E11" s="7" t="s">
        <v>15</v>
      </c>
      <c r="F11" s="6" t="s">
        <v>16</v>
      </c>
    </row>
    <row r="12" spans="1:6" ht="15.75" customHeight="1" x14ac:dyDescent="0.15">
      <c r="A12" s="9" t="s">
        <v>114</v>
      </c>
      <c r="B12" s="4" t="s">
        <v>84</v>
      </c>
      <c r="C12" s="7" t="s">
        <v>65</v>
      </c>
      <c r="D12" s="6" t="s">
        <v>66</v>
      </c>
      <c r="E12" s="7" t="s">
        <v>67</v>
      </c>
      <c r="F12" s="6" t="s">
        <v>68</v>
      </c>
    </row>
    <row r="13" spans="1:6" ht="15.75" customHeight="1" x14ac:dyDescent="0.15">
      <c r="A13" s="9" t="s">
        <v>115</v>
      </c>
      <c r="B13" s="4" t="s">
        <v>84</v>
      </c>
      <c r="C13" s="6" t="s">
        <v>69</v>
      </c>
      <c r="D13" s="7" t="s">
        <v>70</v>
      </c>
      <c r="E13" s="7" t="s">
        <v>20</v>
      </c>
      <c r="F13" s="6" t="s">
        <v>16</v>
      </c>
    </row>
    <row r="14" spans="1:6" ht="15.75" customHeight="1" x14ac:dyDescent="0.15">
      <c r="A14" s="9" t="s">
        <v>71</v>
      </c>
      <c r="B14" s="4" t="s">
        <v>84</v>
      </c>
      <c r="C14" s="7" t="s">
        <v>72</v>
      </c>
      <c r="D14" s="7" t="s">
        <v>70</v>
      </c>
      <c r="E14" s="7" t="s">
        <v>15</v>
      </c>
      <c r="F14" s="6" t="s">
        <v>16</v>
      </c>
    </row>
    <row r="15" spans="1:6" ht="15.75" customHeight="1" x14ac:dyDescent="0.15">
      <c r="A15" s="9" t="s">
        <v>73</v>
      </c>
      <c r="B15" s="4" t="s">
        <v>84</v>
      </c>
      <c r="C15" s="7" t="s">
        <v>74</v>
      </c>
      <c r="D15" s="7" t="s">
        <v>18</v>
      </c>
      <c r="E15" s="7" t="s">
        <v>20</v>
      </c>
      <c r="F15" s="6" t="s">
        <v>16</v>
      </c>
    </row>
    <row r="16" spans="1:6" ht="15.75" customHeight="1" x14ac:dyDescent="0.15">
      <c r="A16" s="9" t="s">
        <v>75</v>
      </c>
      <c r="B16" s="4" t="s">
        <v>84</v>
      </c>
      <c r="C16" s="7" t="s">
        <v>76</v>
      </c>
      <c r="D16" s="7" t="s">
        <v>18</v>
      </c>
      <c r="E16" s="7" t="s">
        <v>20</v>
      </c>
      <c r="F16" s="6" t="s">
        <v>16</v>
      </c>
    </row>
    <row r="17" spans="1:6" ht="15.75" customHeight="1" x14ac:dyDescent="0.15">
      <c r="A17" s="9" t="s">
        <v>77</v>
      </c>
      <c r="B17" s="4" t="s">
        <v>84</v>
      </c>
      <c r="C17" s="6" t="s">
        <v>78</v>
      </c>
      <c r="D17" s="7" t="s">
        <v>28</v>
      </c>
      <c r="E17" s="7" t="s">
        <v>29</v>
      </c>
      <c r="F17" s="7" t="s">
        <v>79</v>
      </c>
    </row>
  </sheetData>
  <phoneticPr fontId="7" type="noConversion"/>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Planilhas</vt:lpstr>
      </vt:variant>
      <vt:variant>
        <vt:i4>9</vt:i4>
      </vt:variant>
      <vt:variant>
        <vt:lpstr>Intervalos Nomeados</vt:lpstr>
      </vt:variant>
      <vt:variant>
        <vt:i4>5</vt:i4>
      </vt:variant>
    </vt:vector>
  </HeadingPairs>
  <TitlesOfParts>
    <vt:vector size="14" baseType="lpstr">
      <vt:lpstr>Formulário</vt:lpstr>
      <vt:lpstr>PPC</vt:lpstr>
      <vt:lpstr>main</vt:lpstr>
      <vt:lpstr>form</vt:lpstr>
      <vt:lpstr>Grupo 1 </vt:lpstr>
      <vt:lpstr>Grupo 2</vt:lpstr>
      <vt:lpstr>Grupo 3</vt:lpstr>
      <vt:lpstr>Grupo 4</vt:lpstr>
      <vt:lpstr>Grupo 5</vt:lpstr>
      <vt:lpstr>Atividade_de_Ensino</vt:lpstr>
      <vt:lpstr>Atividade_de_Extensão</vt:lpstr>
      <vt:lpstr>Atividade_de_Pesquisa</vt:lpstr>
      <vt:lpstr>Atividades_Desportivas_e_Culturais</vt:lpstr>
      <vt:lpstr>Outras_Atividades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Camila Evencio</dc:creator>
  <cp:lastModifiedBy>Rodrigues, Antonio</cp:lastModifiedBy>
  <cp:lastPrinted>2021-05-31T20:35:36Z</cp:lastPrinted>
  <dcterms:created xsi:type="dcterms:W3CDTF">2021-01-19T18:46:05Z</dcterms:created>
  <dcterms:modified xsi:type="dcterms:W3CDTF">2021-06-29T16:59:29Z</dcterms:modified>
</cp:coreProperties>
</file>